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" sheetId="4" r:id="rId1"/>
    <sheet name="Лист1" sheetId="1" r:id="rId2"/>
    <sheet name="Лист2" sheetId="2" r:id="rId3"/>
    <sheet name="Лист3" sheetId="3" r:id="rId4"/>
  </sheets>
  <definedNames>
    <definedName name="_xlnm.Print_Area" localSheetId="0">'1'!$A$1:$AD$75</definedName>
  </definedNames>
  <calcPr calcId="145621"/>
</workbook>
</file>

<file path=xl/calcChain.xml><?xml version="1.0" encoding="utf-8"?>
<calcChain xmlns="http://schemas.openxmlformats.org/spreadsheetml/2006/main">
  <c r="AB74" i="4" l="1"/>
  <c r="AB73" i="4"/>
  <c r="AB72" i="4"/>
  <c r="AB71" i="4"/>
  <c r="AB70" i="4"/>
  <c r="AB69" i="4"/>
  <c r="AB68" i="4"/>
  <c r="AB67" i="4"/>
  <c r="AB66" i="4"/>
  <c r="AB61" i="4"/>
  <c r="AB59" i="4"/>
  <c r="AB57" i="4"/>
  <c r="AB55" i="4"/>
  <c r="AB63" i="4"/>
  <c r="AB53" i="4"/>
  <c r="AB51" i="4"/>
  <c r="AB49" i="4"/>
  <c r="AB47" i="4"/>
  <c r="AB45" i="4"/>
  <c r="AB43" i="4"/>
  <c r="AB41" i="4"/>
  <c r="AB39" i="4"/>
  <c r="AC39" i="4"/>
  <c r="AD39" i="4" s="1"/>
  <c r="AB37" i="4"/>
  <c r="AB35" i="4"/>
  <c r="AB33" i="4"/>
  <c r="AB31" i="4"/>
  <c r="AB29" i="4"/>
  <c r="AB27" i="4"/>
  <c r="AB25" i="4"/>
  <c r="AB23" i="4"/>
  <c r="AB21" i="4"/>
  <c r="AB19" i="4"/>
  <c r="AB17" i="4"/>
  <c r="AB15" i="4"/>
  <c r="AB13" i="4"/>
  <c r="AC74" i="4" l="1"/>
  <c r="AD74" i="4" s="1"/>
  <c r="AC72" i="4"/>
  <c r="AD72" i="4" s="1"/>
  <c r="AC70" i="4"/>
  <c r="AD70" i="4" s="1"/>
  <c r="AC68" i="4"/>
  <c r="AD68" i="4" s="1"/>
  <c r="AC66" i="4"/>
  <c r="AD66" i="4" s="1"/>
  <c r="AB64" i="4"/>
  <c r="AC64" i="4" s="1"/>
  <c r="AD64" i="4" s="1"/>
  <c r="AB62" i="4"/>
  <c r="AC62" i="4" s="1"/>
  <c r="AD62" i="4" s="1"/>
  <c r="AB60" i="4"/>
  <c r="AC60" i="4" s="1"/>
  <c r="AD60" i="4" s="1"/>
  <c r="AB58" i="4"/>
  <c r="AC58" i="4" s="1"/>
  <c r="AD58" i="4" s="1"/>
  <c r="AB56" i="4"/>
  <c r="AC56" i="4" s="1"/>
  <c r="AD56" i="4" s="1"/>
  <c r="AB54" i="4"/>
  <c r="AB52" i="4"/>
  <c r="AC52" i="4" s="1"/>
  <c r="AD52" i="4" s="1"/>
  <c r="AB50" i="4"/>
  <c r="AB48" i="4"/>
  <c r="AD48" i="4" s="1"/>
  <c r="AB46" i="4"/>
  <c r="AB44" i="4"/>
  <c r="AD44" i="4" s="1"/>
  <c r="AB42" i="4"/>
  <c r="AC42" i="4" s="1"/>
  <c r="AD42" i="4" s="1"/>
  <c r="AB40" i="4"/>
  <c r="AB38" i="4"/>
  <c r="AB36" i="4"/>
  <c r="AB34" i="4"/>
  <c r="AB32" i="4"/>
  <c r="AD32" i="4" s="1"/>
  <c r="AB30" i="4"/>
  <c r="AC30" i="4" s="1"/>
  <c r="AD30" i="4" s="1"/>
  <c r="AB28" i="4"/>
  <c r="AD28" i="4" s="1"/>
  <c r="AB26" i="4"/>
  <c r="AC26" i="4" s="1"/>
  <c r="AD26" i="4" s="1"/>
  <c r="AB24" i="4"/>
  <c r="AC24" i="4" s="1"/>
  <c r="AD24" i="4" s="1"/>
  <c r="AB22" i="4"/>
  <c r="AC22" i="4" s="1"/>
  <c r="AD22" i="4" s="1"/>
  <c r="AB20" i="4"/>
  <c r="AC20" i="4" s="1"/>
  <c r="AD20" i="4" s="1"/>
  <c r="AB18" i="4"/>
  <c r="AD18" i="4" s="1"/>
  <c r="AB16" i="4"/>
  <c r="AC16" i="4" s="1"/>
  <c r="AD16" i="4" s="1"/>
  <c r="AB14" i="4"/>
  <c r="AD14" i="4" s="1"/>
  <c r="AC13" i="4"/>
  <c r="AD13" i="4" s="1"/>
  <c r="AC73" i="4"/>
  <c r="AD73" i="4" s="1"/>
  <c r="AC71" i="4"/>
  <c r="AD71" i="4" s="1"/>
  <c r="AC69" i="4"/>
  <c r="AD69" i="4" s="1"/>
  <c r="AC67" i="4"/>
  <c r="AD67" i="4" s="1"/>
  <c r="AC63" i="4"/>
  <c r="AD63" i="4" s="1"/>
  <c r="AC59" i="4"/>
  <c r="AD59" i="4" s="1"/>
  <c r="AC55" i="4"/>
  <c r="AD55" i="4" s="1"/>
  <c r="AC53" i="4"/>
  <c r="AD53" i="4" s="1"/>
  <c r="AC49" i="4"/>
  <c r="AD49" i="4" s="1"/>
  <c r="AC48" i="4"/>
  <c r="AC46" i="4"/>
  <c r="AD46" i="4" s="1"/>
  <c r="AC45" i="4"/>
  <c r="AD45" i="4" s="1"/>
  <c r="AC44" i="4"/>
  <c r="AC43" i="4"/>
  <c r="AD43" i="4" s="1"/>
  <c r="AC40" i="4"/>
  <c r="AD40" i="4" s="1"/>
  <c r="AC38" i="4"/>
  <c r="AD38" i="4" s="1"/>
  <c r="AC37" i="4"/>
  <c r="AD37" i="4" s="1"/>
  <c r="AC36" i="4"/>
  <c r="AD36" i="4" s="1"/>
  <c r="AC35" i="4"/>
  <c r="AD35" i="4" s="1"/>
  <c r="AC34" i="4"/>
  <c r="AD34" i="4" s="1"/>
  <c r="AC33" i="4"/>
  <c r="AD33" i="4" s="1"/>
  <c r="AC32" i="4"/>
  <c r="AC31" i="4"/>
  <c r="AD31" i="4" s="1"/>
  <c r="AC28" i="4"/>
  <c r="AC27" i="4"/>
  <c r="AD27" i="4" s="1"/>
  <c r="AC25" i="4"/>
  <c r="AD25" i="4" s="1"/>
  <c r="AC23" i="4"/>
  <c r="AD23" i="4" s="1"/>
  <c r="AC21" i="4"/>
  <c r="AD21" i="4" s="1"/>
  <c r="AC18" i="4"/>
  <c r="AC17" i="4"/>
  <c r="AD17" i="4" s="1"/>
  <c r="AC14" i="4"/>
  <c r="AC15" i="4" l="1"/>
  <c r="AD15" i="4" s="1"/>
  <c r="AC19" i="4"/>
  <c r="AD19" i="4" s="1"/>
  <c r="AC29" i="4"/>
  <c r="AD29" i="4" s="1"/>
  <c r="AC41" i="4"/>
  <c r="AD41" i="4" s="1"/>
  <c r="AC47" i="4"/>
  <c r="AD47" i="4" s="1"/>
  <c r="AC51" i="4"/>
  <c r="AD51" i="4" s="1"/>
  <c r="AC50" i="4"/>
  <c r="AD50" i="4" s="1"/>
  <c r="AC54" i="4"/>
  <c r="AD54" i="4" s="1"/>
  <c r="AC57" i="4"/>
  <c r="AD57" i="4" s="1"/>
  <c r="AC61" i="4"/>
  <c r="AD61" i="4" s="1"/>
  <c r="J13" i="4"/>
  <c r="M13" i="4" s="1"/>
  <c r="L13" i="4"/>
  <c r="R13" i="4"/>
  <c r="J14" i="4"/>
  <c r="M14" i="4" s="1"/>
  <c r="L14" i="4"/>
  <c r="R14" i="4"/>
  <c r="J15" i="4"/>
  <c r="M15" i="4" s="1"/>
  <c r="L15" i="4"/>
  <c r="R15" i="4"/>
  <c r="J16" i="4"/>
  <c r="M16" i="4" s="1"/>
  <c r="L16" i="4"/>
  <c r="R16" i="4"/>
  <c r="J17" i="4"/>
  <c r="M17" i="4" s="1"/>
  <c r="L17" i="4"/>
  <c r="R17" i="4"/>
  <c r="J18" i="4"/>
  <c r="M18" i="4" s="1"/>
  <c r="L18" i="4"/>
  <c r="R18" i="4"/>
  <c r="J19" i="4"/>
  <c r="M19" i="4" s="1"/>
  <c r="L19" i="4"/>
  <c r="R19" i="4"/>
  <c r="J20" i="4"/>
  <c r="M20" i="4" s="1"/>
  <c r="L20" i="4"/>
  <c r="J21" i="4"/>
  <c r="H21" i="4" s="1"/>
  <c r="L21" i="4"/>
  <c r="J22" i="4"/>
  <c r="H22" i="4" s="1"/>
  <c r="H23" i="4"/>
  <c r="J23" i="4"/>
  <c r="K23" i="4"/>
  <c r="L23" i="4"/>
  <c r="M23" i="4"/>
  <c r="J24" i="4"/>
  <c r="H24" i="4" s="1"/>
  <c r="L24" i="4"/>
  <c r="H25" i="4"/>
  <c r="J25" i="4"/>
  <c r="K25" i="4"/>
  <c r="L25" i="4"/>
  <c r="M25" i="4"/>
  <c r="J26" i="4"/>
  <c r="H26" i="4" s="1"/>
  <c r="L26" i="4"/>
  <c r="M21" i="4" l="1"/>
  <c r="K21" i="4"/>
  <c r="L22" i="4"/>
  <c r="M26" i="4"/>
  <c r="K26" i="4"/>
  <c r="M24" i="4"/>
  <c r="K24" i="4"/>
  <c r="M22" i="4"/>
  <c r="K22" i="4"/>
  <c r="F74" i="4"/>
  <c r="E74" i="4"/>
  <c r="F73" i="4"/>
  <c r="E73" i="4"/>
  <c r="E72" i="4"/>
  <c r="F72" i="4" s="1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J56" i="4"/>
  <c r="M56" i="4" s="1"/>
  <c r="J57" i="4"/>
  <c r="L57" i="4" s="1"/>
  <c r="M57" i="4"/>
  <c r="J58" i="4"/>
  <c r="M58" i="4" s="1"/>
  <c r="L58" i="4"/>
  <c r="J59" i="4"/>
  <c r="L59" i="4"/>
  <c r="M59" i="4"/>
  <c r="J60" i="4"/>
  <c r="M60" i="4" s="1"/>
  <c r="J61" i="4"/>
  <c r="L61" i="4" s="1"/>
  <c r="M61" i="4"/>
  <c r="J62" i="4"/>
  <c r="L62" i="4" s="1"/>
  <c r="M62" i="4"/>
  <c r="J63" i="4"/>
  <c r="H63" i="4" s="1"/>
  <c r="J64" i="4"/>
  <c r="K64" i="4" s="1"/>
  <c r="L60" i="4" l="1"/>
  <c r="L56" i="4"/>
  <c r="K63" i="4"/>
  <c r="E64" i="4"/>
  <c r="F64" i="4" s="1"/>
  <c r="E63" i="4"/>
  <c r="F63" i="4" s="1"/>
  <c r="E55" i="4"/>
  <c r="F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8" i="4"/>
  <c r="E48" i="4" s="1"/>
  <c r="D47" i="4"/>
  <c r="E47" i="4" s="1"/>
  <c r="E46" i="4"/>
  <c r="F46" i="4" s="1"/>
  <c r="E45" i="4"/>
  <c r="F45" i="4" s="1"/>
  <c r="D44" i="4"/>
  <c r="E44" i="4" s="1"/>
  <c r="D43" i="4"/>
  <c r="E43" i="4" s="1"/>
  <c r="D42" i="4"/>
  <c r="E42" i="4" s="1"/>
  <c r="D41" i="4"/>
  <c r="E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D17" i="4"/>
  <c r="H17" i="4" l="1"/>
  <c r="K17" i="4"/>
  <c r="D13" i="4"/>
  <c r="D15" i="4"/>
  <c r="D19" i="4"/>
  <c r="D20" i="4"/>
  <c r="F27" i="4"/>
  <c r="F31" i="4"/>
  <c r="F43" i="4"/>
  <c r="F49" i="4"/>
  <c r="F53" i="4"/>
  <c r="D56" i="4"/>
  <c r="D57" i="4"/>
  <c r="D58" i="4"/>
  <c r="D59" i="4"/>
  <c r="D60" i="4"/>
  <c r="D61" i="4"/>
  <c r="D62" i="4"/>
  <c r="F29" i="4"/>
  <c r="F41" i="4"/>
  <c r="F47" i="4"/>
  <c r="F51" i="4"/>
  <c r="E17" i="4"/>
  <c r="F17" i="4" s="1"/>
  <c r="D14" i="4"/>
  <c r="D16" i="4"/>
  <c r="D18" i="4"/>
  <c r="E56" i="4"/>
  <c r="F56" i="4" s="1"/>
  <c r="E60" i="4"/>
  <c r="F60" i="4" s="1"/>
  <c r="F28" i="4"/>
  <c r="F30" i="4"/>
  <c r="F32" i="4"/>
  <c r="F42" i="4"/>
  <c r="F44" i="4"/>
  <c r="F48" i="4"/>
  <c r="F50" i="4"/>
  <c r="F52" i="4"/>
  <c r="F54" i="4"/>
  <c r="H16" i="4" l="1"/>
  <c r="K16" i="4"/>
  <c r="H18" i="4"/>
  <c r="K18" i="4"/>
  <c r="H14" i="4"/>
  <c r="K14" i="4"/>
  <c r="H20" i="4"/>
  <c r="K20" i="4"/>
  <c r="H15" i="4"/>
  <c r="K15" i="4"/>
  <c r="H19" i="4"/>
  <c r="K19" i="4"/>
  <c r="H13" i="4"/>
  <c r="K13" i="4"/>
  <c r="H61" i="4"/>
  <c r="K61" i="4"/>
  <c r="H59" i="4"/>
  <c r="K59" i="4"/>
  <c r="E57" i="4"/>
  <c r="F57" i="4" s="1"/>
  <c r="H57" i="4"/>
  <c r="K57" i="4"/>
  <c r="E61" i="4"/>
  <c r="F61" i="4" s="1"/>
  <c r="E59" i="4"/>
  <c r="F59" i="4" s="1"/>
  <c r="H62" i="4"/>
  <c r="K62" i="4"/>
  <c r="H60" i="4"/>
  <c r="K60" i="4"/>
  <c r="H58" i="4"/>
  <c r="K58" i="4"/>
  <c r="H56" i="4"/>
  <c r="K56" i="4"/>
  <c r="E62" i="4"/>
  <c r="F62" i="4" s="1"/>
  <c r="E58" i="4"/>
  <c r="F58" i="4" s="1"/>
  <c r="E15" i="4"/>
  <c r="F15" i="4" s="1"/>
  <c r="E13" i="4"/>
  <c r="F13" i="4" s="1"/>
  <c r="E19" i="4"/>
  <c r="F19" i="4" s="1"/>
  <c r="E20" i="4"/>
  <c r="F20" i="4" s="1"/>
  <c r="E14" i="4"/>
  <c r="F14" i="4" s="1"/>
  <c r="E16" i="4"/>
  <c r="F16" i="4" s="1"/>
  <c r="E18" i="4"/>
  <c r="F18" i="4" s="1"/>
</calcChain>
</file>

<file path=xl/sharedStrings.xml><?xml version="1.0" encoding="utf-8"?>
<sst xmlns="http://schemas.openxmlformats.org/spreadsheetml/2006/main" count="109" uniqueCount="44">
  <si>
    <t>Утверждаю :</t>
  </si>
  <si>
    <t>Директор Копыльского опытного лесхоза</t>
  </si>
  <si>
    <t xml:space="preserve">Ульдинович С.С. </t>
  </si>
  <si>
    <t>Свободные отпускные цены на пиломатериалы строганные технической сушки,</t>
  </si>
  <si>
    <t xml:space="preserve">Наименование </t>
  </si>
  <si>
    <t>Толщина, мм</t>
  </si>
  <si>
    <t>сорт</t>
  </si>
  <si>
    <t>НДС - 20%, руб.</t>
  </si>
  <si>
    <t>10%+19%</t>
  </si>
  <si>
    <t>Детали профильные (ДОСКА ПОЛА) хвойных пород</t>
  </si>
  <si>
    <t>Детали профильные (ОБШИВКА) хвойных пород</t>
  </si>
  <si>
    <t>12-14</t>
  </si>
  <si>
    <t>16-18</t>
  </si>
  <si>
    <t>20</t>
  </si>
  <si>
    <t>16</t>
  </si>
  <si>
    <t>18</t>
  </si>
  <si>
    <t>22</t>
  </si>
  <si>
    <t>28</t>
  </si>
  <si>
    <t>Детали профильные (БЛОК-ХАУС) хвойных пород</t>
  </si>
  <si>
    <t>27-34</t>
  </si>
  <si>
    <t>Прейскурант № 20.1</t>
  </si>
  <si>
    <t>с 15 сентября 2022 года</t>
  </si>
  <si>
    <t>Детали профильные (ОБШИВКА) лиственных пород (кроме липы)</t>
  </si>
  <si>
    <t>Детали профильные (ИМИТАЦИЯ БРУСА) хвойных пород (ширина до 130 мм)</t>
  </si>
  <si>
    <t>Детали профильные (ИМИТАЦИЯ БРУСА) хвойных пород (ширина более 131 мм)</t>
  </si>
  <si>
    <t>Детали профильные (ИМИТАЦИЯ БРУСА) Лиственных пород порода ольха (ширина до 130 мм)</t>
  </si>
  <si>
    <t>И.о начальника ПЭС</t>
  </si>
  <si>
    <t>О.М. Карпович</t>
  </si>
  <si>
    <r>
      <t xml:space="preserve">Отпускная цена за </t>
    </r>
    <r>
      <rPr>
        <b/>
        <sz val="16"/>
        <color rgb="FF000000"/>
        <rFont val="Times New Roman"/>
        <family val="1"/>
        <charset val="204"/>
      </rPr>
      <t xml:space="preserve">1 м3 </t>
    </r>
    <r>
      <rPr>
        <sz val="16"/>
        <color rgb="FF000000"/>
        <rFont val="Times New Roman"/>
        <family val="1"/>
        <charset val="204"/>
      </rPr>
      <t>без НДС, руб.</t>
    </r>
  </si>
  <si>
    <r>
      <t xml:space="preserve">Отпускная цена за </t>
    </r>
    <r>
      <rPr>
        <b/>
        <sz val="16"/>
        <color rgb="FF000000"/>
        <rFont val="Times New Roman"/>
        <family val="1"/>
        <charset val="204"/>
      </rPr>
      <t>1 м3</t>
    </r>
    <r>
      <rPr>
        <sz val="16"/>
        <color rgb="FF000000"/>
        <rFont val="Times New Roman"/>
        <family val="1"/>
        <charset val="204"/>
      </rPr>
      <t xml:space="preserve"> с НДС, руб.</t>
    </r>
  </si>
  <si>
    <r>
      <t xml:space="preserve">Отпускная цена за </t>
    </r>
    <r>
      <rPr>
        <b/>
        <sz val="16"/>
        <color rgb="FF000000"/>
        <rFont val="Times New Roman"/>
        <family val="1"/>
        <charset val="204"/>
      </rPr>
      <t xml:space="preserve">1 м2 </t>
    </r>
    <r>
      <rPr>
        <sz val="16"/>
        <color rgb="FF000000"/>
        <rFont val="Times New Roman"/>
        <family val="1"/>
        <charset val="204"/>
      </rPr>
      <t>без НДС, руб.</t>
    </r>
  </si>
  <si>
    <r>
      <t xml:space="preserve">Отпускная цена за </t>
    </r>
    <r>
      <rPr>
        <b/>
        <sz val="16"/>
        <color rgb="FF000000"/>
        <rFont val="Times New Roman"/>
        <family val="1"/>
        <charset val="204"/>
      </rPr>
      <t>1 м2</t>
    </r>
    <r>
      <rPr>
        <sz val="16"/>
        <color rgb="FF000000"/>
        <rFont val="Times New Roman"/>
        <family val="1"/>
        <charset val="204"/>
      </rPr>
      <t xml:space="preserve"> с НДС, руб.</t>
    </r>
  </si>
  <si>
    <t>до 30</t>
  </si>
  <si>
    <t>31-43</t>
  </si>
  <si>
    <t>44 и более</t>
  </si>
  <si>
    <t>Пиломатериалы обрезные строганные технической сушки (ШТАКЕТНИК)</t>
  </si>
  <si>
    <t>Детали профильные (ТЕРРАСНАЯ ДОСКА) хвойных пород</t>
  </si>
  <si>
    <t>Пиломатериалы обрезные (ДОСКА) хвойных пород строганные технической сушки</t>
  </si>
  <si>
    <t>до 50</t>
  </si>
  <si>
    <t>Пиломатериалы обрезные (БРУСОК) хвойных пород строганные технической сушки</t>
  </si>
  <si>
    <t>реализуемые на условиях франко-склад предприятия Цеха деревообработки аг. Лесное                                                              (населению, бюджетным организациям, сельскохозяйственным организациям, расположенным в пределах Копыльского района)</t>
  </si>
  <si>
    <r>
      <t xml:space="preserve">Отпускная цена за </t>
    </r>
    <r>
      <rPr>
        <b/>
        <sz val="16"/>
        <color rgb="FFFF0000"/>
        <rFont val="Times New Roman"/>
        <family val="1"/>
        <charset val="204"/>
      </rPr>
      <t xml:space="preserve">1 м3 </t>
    </r>
    <r>
      <rPr>
        <sz val="16"/>
        <color rgb="FFFF0000"/>
        <rFont val="Times New Roman"/>
        <family val="1"/>
        <charset val="204"/>
      </rPr>
      <t>без НДС, руб.</t>
    </r>
  </si>
  <si>
    <r>
      <t xml:space="preserve">Отпускная цена за </t>
    </r>
    <r>
      <rPr>
        <b/>
        <sz val="16"/>
        <color rgb="FFFF0000"/>
        <rFont val="Times New Roman"/>
        <family val="1"/>
        <charset val="204"/>
      </rPr>
      <t>1 м3</t>
    </r>
    <r>
      <rPr>
        <sz val="16"/>
        <color rgb="FFFF0000"/>
        <rFont val="Times New Roman"/>
        <family val="1"/>
        <charset val="204"/>
      </rPr>
      <t xml:space="preserve"> с НДС, руб.</t>
    </r>
  </si>
  <si>
    <r>
      <t xml:space="preserve">Прейскурант № 20.1 </t>
    </r>
    <r>
      <rPr>
        <b/>
        <sz val="20"/>
        <color rgb="FFFF0000"/>
        <rFont val="Times New Roman"/>
        <family val="1"/>
        <charset val="204"/>
      </rPr>
      <t>со скидкой 15% на детали профильные 3 сорта с 01.06.2023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</si>
</sst>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B_r_-;\-* #,##0.00\ _B_r_-;_-* &quot;-&quot;??\ _B_r_-;_-@_-"/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2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Calibri"/>
      <family val="2"/>
      <charset val="204"/>
    </font>
    <font>
      <b/>
      <sz val="2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64" fontId="5" fillId="0" borderId="5" xfId="1" applyFont="1" applyFill="1" applyBorder="1" applyAlignment="1">
      <alignment vertical="center"/>
    </xf>
    <xf numFmtId="164" fontId="5" fillId="0" borderId="6" xfId="1" applyFont="1" applyFill="1" applyBorder="1" applyAlignment="1">
      <alignment vertical="center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Fill="1" applyBorder="1"/>
    <xf numFmtId="0" fontId="5" fillId="0" borderId="8" xfId="0" applyFont="1" applyFill="1" applyBorder="1" applyAlignment="1">
      <alignment horizontal="center" vertical="center"/>
    </xf>
    <xf numFmtId="164" fontId="5" fillId="0" borderId="8" xfId="1" applyFont="1" applyFill="1" applyBorder="1" applyAlignment="1">
      <alignment vertical="center"/>
    </xf>
    <xf numFmtId="164" fontId="5" fillId="0" borderId="9" xfId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11" xfId="1" applyFont="1" applyFill="1" applyBorder="1" applyAlignment="1">
      <alignment vertical="center"/>
    </xf>
    <xf numFmtId="164" fontId="5" fillId="0" borderId="12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6" xfId="1" applyFont="1" applyFill="1" applyBorder="1" applyAlignment="1">
      <alignment vertical="center"/>
    </xf>
    <xf numFmtId="164" fontId="5" fillId="0" borderId="17" xfId="1" applyFont="1" applyFill="1" applyBorder="1" applyAlignment="1">
      <alignment vertical="center"/>
    </xf>
    <xf numFmtId="164" fontId="5" fillId="0" borderId="18" xfId="1" applyFont="1" applyFill="1" applyBorder="1" applyAlignment="1">
      <alignment vertical="center"/>
    </xf>
    <xf numFmtId="164" fontId="5" fillId="0" borderId="20" xfId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vertical="center"/>
    </xf>
    <xf numFmtId="164" fontId="5" fillId="2" borderId="8" xfId="1" applyFont="1" applyFill="1" applyBorder="1" applyAlignment="1">
      <alignment vertical="center"/>
    </xf>
    <xf numFmtId="164" fontId="5" fillId="2" borderId="9" xfId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0" xfId="1" applyFont="1" applyFill="1" applyBorder="1" applyAlignment="1">
      <alignment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164" fontId="5" fillId="2" borderId="6" xfId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164" fontId="5" fillId="2" borderId="11" xfId="1" applyFont="1" applyFill="1" applyBorder="1" applyAlignment="1">
      <alignment vertical="center"/>
    </xf>
    <xf numFmtId="164" fontId="5" fillId="2" borderId="12" xfId="1" applyFont="1" applyFill="1" applyBorder="1" applyAlignment="1">
      <alignment vertical="center"/>
    </xf>
    <xf numFmtId="164" fontId="5" fillId="2" borderId="14" xfId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5" fillId="0" borderId="26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164" fontId="5" fillId="0" borderId="22" xfId="1" applyFont="1" applyFill="1" applyBorder="1" applyAlignment="1">
      <alignment vertical="center"/>
    </xf>
    <xf numFmtId="164" fontId="5" fillId="0" borderId="27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9" fontId="9" fillId="0" borderId="0" xfId="0" applyNumberFormat="1" applyFont="1" applyFill="1" applyBorder="1"/>
    <xf numFmtId="0" fontId="10" fillId="0" borderId="0" xfId="0" applyFont="1" applyFill="1" applyBorder="1"/>
    <xf numFmtId="164" fontId="9" fillId="0" borderId="0" xfId="0" applyNumberFormat="1" applyFont="1" applyFill="1" applyBorder="1"/>
    <xf numFmtId="2" fontId="9" fillId="0" borderId="0" xfId="0" applyNumberFormat="1" applyFont="1" applyFill="1" applyBorder="1"/>
    <xf numFmtId="2" fontId="10" fillId="0" borderId="0" xfId="0" applyNumberFormat="1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164" fontId="15" fillId="0" borderId="8" xfId="1" applyFont="1" applyFill="1" applyBorder="1" applyAlignment="1">
      <alignment vertical="center"/>
    </xf>
    <xf numFmtId="164" fontId="15" fillId="0" borderId="9" xfId="1" applyFont="1" applyFill="1" applyBorder="1" applyAlignment="1">
      <alignment vertical="center"/>
    </xf>
    <xf numFmtId="164" fontId="15" fillId="0" borderId="11" xfId="1" applyFont="1" applyFill="1" applyBorder="1" applyAlignment="1">
      <alignment vertical="center"/>
    </xf>
    <xf numFmtId="164" fontId="15" fillId="0" borderId="12" xfId="1" applyFont="1" applyFill="1" applyBorder="1" applyAlignment="1">
      <alignment vertical="center"/>
    </xf>
    <xf numFmtId="164" fontId="15" fillId="0" borderId="16" xfId="1" applyFont="1" applyFill="1" applyBorder="1" applyAlignment="1">
      <alignment vertical="center"/>
    </xf>
    <xf numFmtId="164" fontId="15" fillId="0" borderId="18" xfId="1" applyFont="1" applyFill="1" applyBorder="1" applyAlignment="1">
      <alignment vertical="center"/>
    </xf>
    <xf numFmtId="164" fontId="15" fillId="0" borderId="20" xfId="1" applyFont="1" applyFill="1" applyBorder="1" applyAlignment="1">
      <alignment vertical="center"/>
    </xf>
    <xf numFmtId="164" fontId="15" fillId="2" borderId="8" xfId="1" applyFont="1" applyFill="1" applyBorder="1" applyAlignment="1">
      <alignment vertical="center"/>
    </xf>
    <xf numFmtId="164" fontId="15" fillId="2" borderId="9" xfId="1" applyFont="1" applyFill="1" applyBorder="1" applyAlignment="1">
      <alignment vertical="center"/>
    </xf>
    <xf numFmtId="164" fontId="15" fillId="2" borderId="14" xfId="1" applyFont="1" applyFill="1" applyBorder="1" applyAlignment="1">
      <alignment vertical="center"/>
    </xf>
    <xf numFmtId="164" fontId="15" fillId="2" borderId="11" xfId="1" applyFont="1" applyFill="1" applyBorder="1" applyAlignment="1">
      <alignment vertical="center"/>
    </xf>
    <xf numFmtId="164" fontId="15" fillId="2" borderId="12" xfId="1" applyFont="1" applyFill="1" applyBorder="1" applyAlignment="1">
      <alignment vertical="center"/>
    </xf>
    <xf numFmtId="164" fontId="15" fillId="0" borderId="17" xfId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4" fontId="2" fillId="0" borderId="5" xfId="1" applyFont="1" applyFill="1" applyBorder="1" applyAlignment="1">
      <alignment vertical="center"/>
    </xf>
    <xf numFmtId="164" fontId="2" fillId="0" borderId="6" xfId="1" applyFont="1" applyFill="1" applyBorder="1" applyAlignment="1">
      <alignment vertical="center"/>
    </xf>
    <xf numFmtId="164" fontId="2" fillId="0" borderId="8" xfId="1" applyFont="1" applyFill="1" applyBorder="1" applyAlignment="1">
      <alignment vertical="center"/>
    </xf>
    <xf numFmtId="164" fontId="2" fillId="0" borderId="9" xfId="1" applyFont="1" applyFill="1" applyBorder="1" applyAlignment="1">
      <alignment vertical="center"/>
    </xf>
    <xf numFmtId="164" fontId="2" fillId="0" borderId="16" xfId="1" applyFont="1" applyFill="1" applyBorder="1" applyAlignment="1">
      <alignment vertical="center"/>
    </xf>
    <xf numFmtId="164" fontId="2" fillId="2" borderId="8" xfId="1" applyFont="1" applyFill="1" applyBorder="1" applyAlignment="1">
      <alignment vertical="center"/>
    </xf>
    <xf numFmtId="164" fontId="2" fillId="2" borderId="9" xfId="1" applyFont="1" applyFill="1" applyBorder="1" applyAlignment="1">
      <alignment vertical="center"/>
    </xf>
    <xf numFmtId="164" fontId="2" fillId="2" borderId="5" xfId="1" applyFont="1" applyFill="1" applyBorder="1" applyAlignment="1">
      <alignment vertical="center"/>
    </xf>
    <xf numFmtId="164" fontId="2" fillId="2" borderId="6" xfId="1" applyFont="1" applyFill="1" applyBorder="1" applyAlignment="1">
      <alignment vertical="center"/>
    </xf>
    <xf numFmtId="164" fontId="2" fillId="0" borderId="22" xfId="1" applyFont="1" applyFill="1" applyBorder="1" applyAlignment="1">
      <alignment vertical="center"/>
    </xf>
    <xf numFmtId="164" fontId="2" fillId="0" borderId="11" xfId="1" applyFont="1" applyFill="1" applyBorder="1" applyAlignment="1">
      <alignment vertical="center"/>
    </xf>
    <xf numFmtId="164" fontId="2" fillId="0" borderId="17" xfId="1" applyFont="1" applyFill="1" applyBorder="1" applyAlignment="1">
      <alignment vertical="center"/>
    </xf>
    <xf numFmtId="164" fontId="2" fillId="0" borderId="12" xfId="1" applyFont="1" applyFill="1" applyBorder="1" applyAlignment="1">
      <alignment vertical="center"/>
    </xf>
    <xf numFmtId="164" fontId="2" fillId="0" borderId="27" xfId="1" applyFont="1" applyFill="1" applyBorder="1" applyAlignment="1">
      <alignment vertical="center"/>
    </xf>
    <xf numFmtId="43" fontId="4" fillId="0" borderId="0" xfId="0" applyNumberFormat="1" applyFont="1" applyFill="1" applyBorder="1"/>
    <xf numFmtId="0" fontId="5" fillId="0" borderId="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E84"/>
  <sheetViews>
    <sheetView tabSelected="1" view="pageBreakPreview" topLeftCell="B36" zoomScale="60" zoomScaleNormal="100" workbookViewId="0">
      <selection activeCell="D45" sqref="D45"/>
    </sheetView>
  </sheetViews>
  <sheetFormatPr defaultRowHeight="15.75" x14ac:dyDescent="0.25"/>
  <cols>
    <col min="1" max="1" width="50.28515625" style="4" customWidth="1"/>
    <col min="2" max="2" width="21.42578125" style="39" customWidth="1"/>
    <col min="3" max="3" width="13.85546875" style="4" customWidth="1"/>
    <col min="4" max="4" width="27.140625" style="4" customWidth="1"/>
    <col min="5" max="5" width="22.5703125" style="4" customWidth="1"/>
    <col min="6" max="6" width="26.140625" style="4" customWidth="1"/>
    <col min="7" max="7" width="9.140625" style="4" hidden="1" customWidth="1"/>
    <col min="8" max="8" width="14.7109375" style="4" hidden="1" customWidth="1"/>
    <col min="9" max="9" width="9.28515625" style="4" hidden="1" customWidth="1"/>
    <col min="10" max="10" width="10.5703125" style="4" hidden="1" customWidth="1"/>
    <col min="11" max="11" width="14.7109375" style="4" hidden="1" customWidth="1"/>
    <col min="12" max="12" width="12" style="4" hidden="1" customWidth="1"/>
    <col min="13" max="13" width="10.42578125" style="4" hidden="1" customWidth="1"/>
    <col min="14" max="17" width="9.140625" style="4" hidden="1" customWidth="1"/>
    <col min="18" max="18" width="9.28515625" style="4" hidden="1" customWidth="1"/>
    <col min="19" max="22" width="9.140625" style="4" hidden="1" customWidth="1"/>
    <col min="23" max="23" width="9.140625" style="4" customWidth="1"/>
    <col min="24" max="24" width="9.140625" style="5" customWidth="1"/>
    <col min="25" max="25" width="50.28515625" style="4" customWidth="1"/>
    <col min="26" max="26" width="21.42578125" style="39" customWidth="1"/>
    <col min="27" max="27" width="13.85546875" style="4" customWidth="1"/>
    <col min="28" max="28" width="27.140625" style="4" customWidth="1"/>
    <col min="29" max="29" width="22.5703125" style="4" customWidth="1"/>
    <col min="30" max="30" width="26.140625" style="4" customWidth="1"/>
    <col min="31" max="31" width="9.140625" style="5"/>
    <col min="32" max="32" width="9.140625" style="5" customWidth="1"/>
    <col min="33" max="16384" width="9.140625" style="5"/>
  </cols>
  <sheetData>
    <row r="1" spans="1:31" ht="20.25" hidden="1" x14ac:dyDescent="0.3">
      <c r="A1" s="1"/>
      <c r="B1" s="2"/>
      <c r="C1" s="1"/>
      <c r="D1" s="1"/>
      <c r="E1" s="1"/>
      <c r="F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Y1" s="1"/>
      <c r="Z1" s="57"/>
      <c r="AA1" s="1"/>
      <c r="AB1" s="1"/>
      <c r="AC1" s="1"/>
      <c r="AD1" s="3"/>
    </row>
    <row r="2" spans="1:31" ht="20.25" hidden="1" x14ac:dyDescent="0.3">
      <c r="A2" s="1"/>
      <c r="B2" s="2"/>
      <c r="C2" s="1"/>
      <c r="D2" s="1"/>
      <c r="E2" s="1"/>
      <c r="F2" s="3" t="s">
        <v>0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Y2" s="1"/>
      <c r="Z2" s="57"/>
      <c r="AA2" s="1"/>
      <c r="AB2" s="1"/>
      <c r="AC2" s="1"/>
      <c r="AD2" s="3" t="s">
        <v>0</v>
      </c>
    </row>
    <row r="3" spans="1:31" ht="20.25" hidden="1" x14ac:dyDescent="0.3">
      <c r="A3" s="1"/>
      <c r="B3" s="2"/>
      <c r="C3" s="1"/>
      <c r="D3" s="1"/>
      <c r="E3" s="1"/>
      <c r="F3" s="3" t="s">
        <v>1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Y3" s="1"/>
      <c r="Z3" s="57"/>
      <c r="AA3" s="1"/>
      <c r="AB3" s="1"/>
      <c r="AC3" s="1"/>
      <c r="AD3" s="3" t="s">
        <v>1</v>
      </c>
    </row>
    <row r="4" spans="1:31" ht="20.25" hidden="1" x14ac:dyDescent="0.3">
      <c r="A4" s="1"/>
      <c r="B4" s="2"/>
      <c r="C4" s="1"/>
      <c r="D4" s="1"/>
      <c r="E4" s="1"/>
      <c r="F4" s="3" t="s">
        <v>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Y4" s="1"/>
      <c r="Z4" s="57"/>
      <c r="AA4" s="1"/>
      <c r="AB4" s="1"/>
      <c r="AC4" s="1"/>
      <c r="AD4" s="3" t="s">
        <v>2</v>
      </c>
    </row>
    <row r="5" spans="1:31" ht="20.25" hidden="1" x14ac:dyDescent="0.3">
      <c r="A5" s="1"/>
      <c r="B5" s="2"/>
      <c r="C5" s="1"/>
      <c r="D5" s="1"/>
      <c r="E5" s="1"/>
      <c r="F5" s="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Y5" s="1"/>
      <c r="Z5" s="57"/>
      <c r="AA5" s="1"/>
      <c r="AB5" s="1"/>
      <c r="AC5" s="1"/>
      <c r="AD5" s="3"/>
    </row>
    <row r="6" spans="1:31" ht="59.25" customHeight="1" x14ac:dyDescent="0.4">
      <c r="A6" s="123" t="s">
        <v>20</v>
      </c>
      <c r="B6" s="123"/>
      <c r="C6" s="123"/>
      <c r="D6" s="123"/>
      <c r="E6" s="123"/>
      <c r="F6" s="123"/>
      <c r="G6" s="65"/>
      <c r="H6" s="65"/>
      <c r="I6" s="65"/>
      <c r="J6" s="65"/>
      <c r="K6" s="65"/>
      <c r="L6" s="65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123" t="s">
        <v>43</v>
      </c>
      <c r="Z6" s="123"/>
      <c r="AA6" s="123"/>
      <c r="AB6" s="123"/>
      <c r="AC6" s="123"/>
      <c r="AD6" s="123"/>
    </row>
    <row r="7" spans="1:31" ht="20.25" x14ac:dyDescent="0.3">
      <c r="A7" s="1"/>
      <c r="B7" s="2"/>
      <c r="C7" s="1"/>
      <c r="D7" s="1"/>
      <c r="E7" s="1"/>
      <c r="F7" s="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Y7" s="1"/>
      <c r="Z7" s="57"/>
      <c r="AA7" s="1"/>
      <c r="AB7" s="1"/>
      <c r="AC7" s="1"/>
      <c r="AD7" s="1"/>
    </row>
    <row r="8" spans="1:31" ht="20.25" x14ac:dyDescent="0.3">
      <c r="A8" s="124" t="s">
        <v>3</v>
      </c>
      <c r="B8" s="124"/>
      <c r="C8" s="124"/>
      <c r="D8" s="124"/>
      <c r="E8" s="124"/>
      <c r="F8" s="12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Y8" s="124" t="s">
        <v>3</v>
      </c>
      <c r="Z8" s="124"/>
      <c r="AA8" s="124"/>
      <c r="AB8" s="124"/>
      <c r="AC8" s="124"/>
      <c r="AD8" s="124"/>
    </row>
    <row r="9" spans="1:31" ht="64.5" customHeight="1" x14ac:dyDescent="0.3">
      <c r="A9" s="125" t="s">
        <v>40</v>
      </c>
      <c r="B9" s="125"/>
      <c r="C9" s="125"/>
      <c r="D9" s="125"/>
      <c r="E9" s="125"/>
      <c r="F9" s="12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Y9" s="125" t="s">
        <v>40</v>
      </c>
      <c r="Z9" s="125"/>
      <c r="AA9" s="125"/>
      <c r="AB9" s="125"/>
      <c r="AC9" s="125"/>
      <c r="AD9" s="125"/>
    </row>
    <row r="10" spans="1:31" ht="20.25" x14ac:dyDescent="0.3">
      <c r="A10" s="126" t="s">
        <v>21</v>
      </c>
      <c r="B10" s="126"/>
      <c r="C10" s="126"/>
      <c r="D10" s="126"/>
      <c r="E10" s="126"/>
      <c r="F10" s="12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Y10" s="126" t="s">
        <v>21</v>
      </c>
      <c r="Z10" s="126"/>
      <c r="AA10" s="126"/>
      <c r="AB10" s="126"/>
      <c r="AC10" s="126"/>
      <c r="AD10" s="126"/>
    </row>
    <row r="11" spans="1:31" ht="21" thickBot="1" x14ac:dyDescent="0.35">
      <c r="A11" s="6"/>
      <c r="B11" s="6"/>
      <c r="C11" s="6"/>
      <c r="D11" s="6"/>
      <c r="E11" s="6"/>
      <c r="F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Y11" s="58"/>
      <c r="Z11" s="58"/>
      <c r="AA11" s="58"/>
      <c r="AB11" s="58"/>
      <c r="AC11" s="58"/>
      <c r="AD11" s="58"/>
    </row>
    <row r="12" spans="1:31" ht="41.25" thickBot="1" x14ac:dyDescent="0.3">
      <c r="A12" s="7" t="s">
        <v>4</v>
      </c>
      <c r="B12" s="8" t="s">
        <v>5</v>
      </c>
      <c r="C12" s="8" t="s">
        <v>6</v>
      </c>
      <c r="D12" s="9" t="s">
        <v>30</v>
      </c>
      <c r="E12" s="9" t="s">
        <v>7</v>
      </c>
      <c r="F12" s="10" t="s">
        <v>31</v>
      </c>
      <c r="H12" s="59"/>
      <c r="I12" s="59"/>
      <c r="J12" s="59"/>
      <c r="K12" s="59"/>
      <c r="L12" s="60" t="s">
        <v>8</v>
      </c>
      <c r="M12" s="61"/>
      <c r="N12" s="61"/>
      <c r="O12" s="61"/>
      <c r="P12" s="61"/>
      <c r="Q12" s="61"/>
      <c r="R12" s="61"/>
      <c r="S12" s="61"/>
      <c r="T12" s="61"/>
      <c r="U12" s="61"/>
      <c r="V12" s="5"/>
      <c r="W12" s="5"/>
      <c r="Y12" s="23" t="s">
        <v>4</v>
      </c>
      <c r="Z12" s="8" t="s">
        <v>5</v>
      </c>
      <c r="AA12" s="8" t="s">
        <v>6</v>
      </c>
      <c r="AB12" s="9" t="s">
        <v>30</v>
      </c>
      <c r="AC12" s="9" t="s">
        <v>7</v>
      </c>
      <c r="AD12" s="10" t="s">
        <v>31</v>
      </c>
    </row>
    <row r="13" spans="1:31" ht="20.25" x14ac:dyDescent="0.25">
      <c r="A13" s="97" t="s">
        <v>9</v>
      </c>
      <c r="B13" s="99">
        <v>27</v>
      </c>
      <c r="C13" s="11">
        <v>1.2</v>
      </c>
      <c r="D13" s="12">
        <f t="shared" ref="D13:D20" si="0">M13</f>
        <v>23.287499999999998</v>
      </c>
      <c r="E13" s="12">
        <f>ROUND((D13*0.2),2)</f>
        <v>4.66</v>
      </c>
      <c r="F13" s="13">
        <f>D13+E13</f>
        <v>27.947499999999998</v>
      </c>
      <c r="H13" s="62">
        <f>D13-J13</f>
        <v>3.0374999999999979</v>
      </c>
      <c r="I13" s="59">
        <v>750</v>
      </c>
      <c r="J13" s="63">
        <f>I13*B13/1000</f>
        <v>20.25</v>
      </c>
      <c r="K13" s="62">
        <f>D13-J13</f>
        <v>3.0374999999999979</v>
      </c>
      <c r="L13" s="59">
        <f>ROUND((J13*1.1*1.19),2)</f>
        <v>26.51</v>
      </c>
      <c r="M13" s="64">
        <f>J13*1.15</f>
        <v>23.287499999999998</v>
      </c>
      <c r="N13" s="61"/>
      <c r="O13" s="61"/>
      <c r="P13" s="61"/>
      <c r="Q13" s="61"/>
      <c r="R13" s="61">
        <f>23.29/27*1000</f>
        <v>862.59259259259261</v>
      </c>
      <c r="S13" s="61"/>
      <c r="T13" s="61"/>
      <c r="U13" s="61"/>
      <c r="V13" s="5"/>
      <c r="W13" s="5"/>
      <c r="Y13" s="97" t="s">
        <v>9</v>
      </c>
      <c r="Z13" s="99">
        <v>27</v>
      </c>
      <c r="AA13" s="53">
        <v>1.2</v>
      </c>
      <c r="AB13" s="82">
        <f>D13</f>
        <v>23.287499999999998</v>
      </c>
      <c r="AC13" s="82">
        <f>ROUND((AB13*0.2),2)</f>
        <v>4.66</v>
      </c>
      <c r="AD13" s="83">
        <f>AB13+AC13</f>
        <v>27.947499999999998</v>
      </c>
      <c r="AE13" s="96"/>
    </row>
    <row r="14" spans="1:31" ht="20.25" x14ac:dyDescent="0.25">
      <c r="A14" s="102"/>
      <c r="B14" s="104"/>
      <c r="C14" s="17">
        <v>3</v>
      </c>
      <c r="D14" s="18">
        <f t="shared" si="0"/>
        <v>18.63</v>
      </c>
      <c r="E14" s="18">
        <f t="shared" ref="E14:E64" si="1">ROUND((D14*0.2),2)</f>
        <v>3.73</v>
      </c>
      <c r="F14" s="19">
        <f t="shared" ref="F14:F64" si="2">D14+E14</f>
        <v>22.36</v>
      </c>
      <c r="H14" s="62">
        <f t="shared" ref="H14:H63" si="3">D14-J14</f>
        <v>2.4299999999999997</v>
      </c>
      <c r="I14" s="59">
        <v>600</v>
      </c>
      <c r="J14" s="63">
        <f>I14*B13/1000</f>
        <v>16.2</v>
      </c>
      <c r="K14" s="62">
        <f t="shared" ref="K14:K64" si="4">D14-J14</f>
        <v>2.4299999999999997</v>
      </c>
      <c r="L14" s="59">
        <f t="shared" ref="L14:L62" si="5">ROUND((J14*1.1*1.19),2)</f>
        <v>21.21</v>
      </c>
      <c r="M14" s="64">
        <f t="shared" ref="M14:M61" si="6">J14*1.15</f>
        <v>18.63</v>
      </c>
      <c r="N14" s="61"/>
      <c r="O14" s="61"/>
      <c r="P14" s="61"/>
      <c r="Q14" s="61"/>
      <c r="R14" s="61">
        <f>20.25/27*1000</f>
        <v>750</v>
      </c>
      <c r="S14" s="61"/>
      <c r="T14" s="61"/>
      <c r="U14" s="61"/>
      <c r="V14" s="5"/>
      <c r="W14" s="5"/>
      <c r="Y14" s="102"/>
      <c r="Z14" s="104"/>
      <c r="AA14" s="55">
        <v>3</v>
      </c>
      <c r="AB14" s="67">
        <f t="shared" ref="AB14:AB64" si="7">D14*0.85</f>
        <v>15.835499999999998</v>
      </c>
      <c r="AC14" s="67">
        <f t="shared" ref="AC14:AC64" si="8">ROUND((AB14*0.2),2)</f>
        <v>3.17</v>
      </c>
      <c r="AD14" s="68">
        <f t="shared" ref="AD14:AD62" si="9">AB14+AC14</f>
        <v>19.005499999999998</v>
      </c>
      <c r="AE14" s="96"/>
    </row>
    <row r="15" spans="1:31" ht="20.25" x14ac:dyDescent="0.25">
      <c r="A15" s="102"/>
      <c r="B15" s="104">
        <v>30</v>
      </c>
      <c r="C15" s="17">
        <v>1.2</v>
      </c>
      <c r="D15" s="18">
        <f t="shared" si="0"/>
        <v>25.874999999999996</v>
      </c>
      <c r="E15" s="18">
        <f t="shared" si="1"/>
        <v>5.18</v>
      </c>
      <c r="F15" s="19">
        <f t="shared" si="2"/>
        <v>31.054999999999996</v>
      </c>
      <c r="H15" s="62">
        <f t="shared" si="3"/>
        <v>3.3749999999999964</v>
      </c>
      <c r="I15" s="59">
        <v>750</v>
      </c>
      <c r="J15" s="63">
        <f t="shared" ref="J15" si="10">I15*B15/1000</f>
        <v>22.5</v>
      </c>
      <c r="K15" s="62">
        <f t="shared" si="4"/>
        <v>3.3749999999999964</v>
      </c>
      <c r="L15" s="59">
        <f t="shared" si="5"/>
        <v>29.45</v>
      </c>
      <c r="M15" s="64">
        <f t="shared" si="6"/>
        <v>25.874999999999996</v>
      </c>
      <c r="N15" s="61"/>
      <c r="O15" s="61"/>
      <c r="P15" s="61"/>
      <c r="Q15" s="61"/>
      <c r="R15" s="61">
        <f t="shared" ref="R15:R19" si="11">20.25/27*1000</f>
        <v>750</v>
      </c>
      <c r="S15" s="61"/>
      <c r="T15" s="61"/>
      <c r="U15" s="61"/>
      <c r="V15" s="5"/>
      <c r="W15" s="5"/>
      <c r="Y15" s="102"/>
      <c r="Z15" s="104">
        <v>30</v>
      </c>
      <c r="AA15" s="55">
        <v>1.2</v>
      </c>
      <c r="AB15" s="84">
        <f>D15</f>
        <v>25.874999999999996</v>
      </c>
      <c r="AC15" s="84">
        <f t="shared" si="8"/>
        <v>5.18</v>
      </c>
      <c r="AD15" s="85">
        <f t="shared" si="9"/>
        <v>31.054999999999996</v>
      </c>
      <c r="AE15" s="96"/>
    </row>
    <row r="16" spans="1:31" ht="20.25" x14ac:dyDescent="0.25">
      <c r="A16" s="102"/>
      <c r="B16" s="104"/>
      <c r="C16" s="17">
        <v>3</v>
      </c>
      <c r="D16" s="18">
        <f t="shared" si="0"/>
        <v>20.7</v>
      </c>
      <c r="E16" s="18">
        <f t="shared" si="1"/>
        <v>4.1399999999999997</v>
      </c>
      <c r="F16" s="19">
        <f t="shared" si="2"/>
        <v>24.84</v>
      </c>
      <c r="H16" s="62">
        <f t="shared" si="3"/>
        <v>2.6999999999999993</v>
      </c>
      <c r="I16" s="59">
        <v>600</v>
      </c>
      <c r="J16" s="63">
        <f t="shared" ref="J16" si="12">I16*B15/1000</f>
        <v>18</v>
      </c>
      <c r="K16" s="62">
        <f t="shared" si="4"/>
        <v>2.6999999999999993</v>
      </c>
      <c r="L16" s="59">
        <f t="shared" si="5"/>
        <v>23.56</v>
      </c>
      <c r="M16" s="64">
        <f t="shared" si="6"/>
        <v>20.7</v>
      </c>
      <c r="N16" s="61"/>
      <c r="O16" s="61"/>
      <c r="P16" s="61"/>
      <c r="Q16" s="61"/>
      <c r="R16" s="61">
        <f t="shared" si="11"/>
        <v>750</v>
      </c>
      <c r="S16" s="61"/>
      <c r="T16" s="61"/>
      <c r="U16" s="61"/>
      <c r="V16" s="5"/>
      <c r="W16" s="5"/>
      <c r="Y16" s="102"/>
      <c r="Z16" s="104"/>
      <c r="AA16" s="55">
        <v>3</v>
      </c>
      <c r="AB16" s="67">
        <f t="shared" si="7"/>
        <v>17.594999999999999</v>
      </c>
      <c r="AC16" s="67">
        <f t="shared" si="8"/>
        <v>3.52</v>
      </c>
      <c r="AD16" s="68">
        <f t="shared" si="9"/>
        <v>21.114999999999998</v>
      </c>
      <c r="AE16" s="96"/>
    </row>
    <row r="17" spans="1:31" ht="20.25" x14ac:dyDescent="0.25">
      <c r="A17" s="102"/>
      <c r="B17" s="104">
        <v>35</v>
      </c>
      <c r="C17" s="17">
        <v>1.2</v>
      </c>
      <c r="D17" s="18">
        <f t="shared" si="0"/>
        <v>30.187499999999996</v>
      </c>
      <c r="E17" s="18">
        <f t="shared" si="1"/>
        <v>6.04</v>
      </c>
      <c r="F17" s="19">
        <f t="shared" si="2"/>
        <v>36.227499999999999</v>
      </c>
      <c r="H17" s="62">
        <f>D17-J17</f>
        <v>3.9374999999999964</v>
      </c>
      <c r="I17" s="59">
        <v>750</v>
      </c>
      <c r="J17" s="63">
        <f t="shared" ref="J17" si="13">I17*B17/1000</f>
        <v>26.25</v>
      </c>
      <c r="K17" s="62">
        <f t="shared" si="4"/>
        <v>3.9374999999999964</v>
      </c>
      <c r="L17" s="59">
        <f t="shared" si="5"/>
        <v>34.36</v>
      </c>
      <c r="M17" s="64">
        <f t="shared" si="6"/>
        <v>30.187499999999996</v>
      </c>
      <c r="N17" s="61"/>
      <c r="O17" s="61"/>
      <c r="P17" s="61"/>
      <c r="Q17" s="61"/>
      <c r="R17" s="61">
        <f t="shared" si="11"/>
        <v>750</v>
      </c>
      <c r="S17" s="61"/>
      <c r="T17" s="61"/>
      <c r="U17" s="61"/>
      <c r="V17" s="5"/>
      <c r="W17" s="5"/>
      <c r="Y17" s="102"/>
      <c r="Z17" s="104">
        <v>35</v>
      </c>
      <c r="AA17" s="55">
        <v>1.2</v>
      </c>
      <c r="AB17" s="84">
        <f>D17</f>
        <v>30.187499999999996</v>
      </c>
      <c r="AC17" s="84">
        <f t="shared" si="8"/>
        <v>6.04</v>
      </c>
      <c r="AD17" s="85">
        <f t="shared" si="9"/>
        <v>36.227499999999999</v>
      </c>
      <c r="AE17" s="96"/>
    </row>
    <row r="18" spans="1:31" ht="20.25" x14ac:dyDescent="0.25">
      <c r="A18" s="102"/>
      <c r="B18" s="104"/>
      <c r="C18" s="17">
        <v>3</v>
      </c>
      <c r="D18" s="18">
        <f t="shared" si="0"/>
        <v>24.15</v>
      </c>
      <c r="E18" s="18">
        <f t="shared" si="1"/>
        <v>4.83</v>
      </c>
      <c r="F18" s="19">
        <f t="shared" si="2"/>
        <v>28.979999999999997</v>
      </c>
      <c r="H18" s="62">
        <f t="shared" si="3"/>
        <v>3.1499999999999986</v>
      </c>
      <c r="I18" s="59">
        <v>600</v>
      </c>
      <c r="J18" s="63">
        <f t="shared" ref="J18" si="14">I18*B17/1000</f>
        <v>21</v>
      </c>
      <c r="K18" s="62">
        <f t="shared" si="4"/>
        <v>3.1499999999999986</v>
      </c>
      <c r="L18" s="59">
        <f t="shared" si="5"/>
        <v>27.49</v>
      </c>
      <c r="M18" s="64">
        <f t="shared" si="6"/>
        <v>24.15</v>
      </c>
      <c r="N18" s="61"/>
      <c r="O18" s="61"/>
      <c r="P18" s="61"/>
      <c r="Q18" s="61"/>
      <c r="R18" s="61">
        <f t="shared" si="11"/>
        <v>750</v>
      </c>
      <c r="S18" s="61"/>
      <c r="T18" s="61"/>
      <c r="U18" s="61"/>
      <c r="V18" s="5"/>
      <c r="W18" s="5"/>
      <c r="Y18" s="102"/>
      <c r="Z18" s="104"/>
      <c r="AA18" s="55">
        <v>3</v>
      </c>
      <c r="AB18" s="67">
        <f t="shared" si="7"/>
        <v>20.5275</v>
      </c>
      <c r="AC18" s="67">
        <f t="shared" si="8"/>
        <v>4.1100000000000003</v>
      </c>
      <c r="AD18" s="68">
        <f t="shared" si="9"/>
        <v>24.637499999999999</v>
      </c>
      <c r="AE18" s="96"/>
    </row>
    <row r="19" spans="1:31" ht="20.25" x14ac:dyDescent="0.25">
      <c r="A19" s="102"/>
      <c r="B19" s="104">
        <v>40</v>
      </c>
      <c r="C19" s="17">
        <v>1.2</v>
      </c>
      <c r="D19" s="18">
        <f t="shared" si="0"/>
        <v>34.5</v>
      </c>
      <c r="E19" s="18">
        <f t="shared" si="1"/>
        <v>6.9</v>
      </c>
      <c r="F19" s="19">
        <f t="shared" si="2"/>
        <v>41.4</v>
      </c>
      <c r="H19" s="62">
        <f t="shared" si="3"/>
        <v>4.5</v>
      </c>
      <c r="I19" s="59">
        <v>750</v>
      </c>
      <c r="J19" s="63">
        <f t="shared" ref="J19" si="15">I19*B19/1000</f>
        <v>30</v>
      </c>
      <c r="K19" s="62">
        <f t="shared" si="4"/>
        <v>4.5</v>
      </c>
      <c r="L19" s="59">
        <f t="shared" si="5"/>
        <v>39.270000000000003</v>
      </c>
      <c r="M19" s="64">
        <f t="shared" si="6"/>
        <v>34.5</v>
      </c>
      <c r="N19" s="61"/>
      <c r="O19" s="61"/>
      <c r="P19" s="61"/>
      <c r="Q19" s="61"/>
      <c r="R19" s="61">
        <f t="shared" si="11"/>
        <v>750</v>
      </c>
      <c r="S19" s="61"/>
      <c r="T19" s="61"/>
      <c r="U19" s="61"/>
      <c r="V19" s="5"/>
      <c r="W19" s="5"/>
      <c r="Y19" s="102"/>
      <c r="Z19" s="104">
        <v>40</v>
      </c>
      <c r="AA19" s="55">
        <v>1.2</v>
      </c>
      <c r="AB19" s="84">
        <f>D19</f>
        <v>34.5</v>
      </c>
      <c r="AC19" s="84">
        <f t="shared" si="8"/>
        <v>6.9</v>
      </c>
      <c r="AD19" s="85">
        <f t="shared" si="9"/>
        <v>41.4</v>
      </c>
      <c r="AE19" s="96"/>
    </row>
    <row r="20" spans="1:31" ht="21" thickBot="1" x14ac:dyDescent="0.3">
      <c r="A20" s="98"/>
      <c r="B20" s="100"/>
      <c r="C20" s="20">
        <v>3</v>
      </c>
      <c r="D20" s="21">
        <f t="shared" si="0"/>
        <v>27.599999999999998</v>
      </c>
      <c r="E20" s="21">
        <f t="shared" si="1"/>
        <v>5.52</v>
      </c>
      <c r="F20" s="22">
        <f t="shared" si="2"/>
        <v>33.119999999999997</v>
      </c>
      <c r="H20" s="62">
        <f t="shared" si="3"/>
        <v>3.5999999999999979</v>
      </c>
      <c r="I20" s="59">
        <v>600</v>
      </c>
      <c r="J20" s="63">
        <f>I20*B19/1000</f>
        <v>24</v>
      </c>
      <c r="K20" s="62">
        <f t="shared" si="4"/>
        <v>3.5999999999999979</v>
      </c>
      <c r="L20" s="59">
        <f t="shared" si="5"/>
        <v>31.42</v>
      </c>
      <c r="M20" s="64">
        <f t="shared" si="6"/>
        <v>27.599999999999998</v>
      </c>
      <c r="N20" s="61"/>
      <c r="O20" s="61"/>
      <c r="P20" s="61"/>
      <c r="Q20" s="61"/>
      <c r="R20" s="61"/>
      <c r="S20" s="61"/>
      <c r="T20" s="61"/>
      <c r="U20" s="61"/>
      <c r="V20" s="5"/>
      <c r="W20" s="5"/>
      <c r="Y20" s="98"/>
      <c r="Z20" s="100"/>
      <c r="AA20" s="54">
        <v>3</v>
      </c>
      <c r="AB20" s="69">
        <f t="shared" si="7"/>
        <v>23.459999999999997</v>
      </c>
      <c r="AC20" s="69">
        <f t="shared" si="8"/>
        <v>4.6900000000000004</v>
      </c>
      <c r="AD20" s="70">
        <f t="shared" si="9"/>
        <v>28.15</v>
      </c>
      <c r="AE20" s="96"/>
    </row>
    <row r="21" spans="1:31" ht="20.25" x14ac:dyDescent="0.25">
      <c r="A21" s="97" t="s">
        <v>10</v>
      </c>
      <c r="B21" s="122" t="s">
        <v>11</v>
      </c>
      <c r="C21" s="11">
        <v>1.2</v>
      </c>
      <c r="D21" s="12">
        <v>12.5</v>
      </c>
      <c r="E21" s="12">
        <f t="shared" si="1"/>
        <v>2.5</v>
      </c>
      <c r="F21" s="13">
        <f t="shared" si="2"/>
        <v>15</v>
      </c>
      <c r="H21" s="62">
        <f t="shared" si="3"/>
        <v>-31468</v>
      </c>
      <c r="I21" s="59">
        <v>750</v>
      </c>
      <c r="J21" s="63">
        <f t="shared" ref="J21" si="16">I21*B21/1000</f>
        <v>31480.5</v>
      </c>
      <c r="K21" s="62">
        <f t="shared" si="4"/>
        <v>-31468</v>
      </c>
      <c r="L21" s="59">
        <f t="shared" si="5"/>
        <v>41207.97</v>
      </c>
      <c r="M21" s="64">
        <f t="shared" si="6"/>
        <v>36202.574999999997</v>
      </c>
      <c r="N21" s="61"/>
      <c r="O21" s="61"/>
      <c r="P21" s="61"/>
      <c r="Q21" s="61"/>
      <c r="R21" s="61"/>
      <c r="S21" s="61"/>
      <c r="T21" s="61"/>
      <c r="U21" s="61"/>
      <c r="V21" s="5"/>
      <c r="W21" s="5"/>
      <c r="Y21" s="97" t="s">
        <v>10</v>
      </c>
      <c r="Z21" s="122" t="s">
        <v>11</v>
      </c>
      <c r="AA21" s="53">
        <v>1.2</v>
      </c>
      <c r="AB21" s="82">
        <f>D21</f>
        <v>12.5</v>
      </c>
      <c r="AC21" s="82">
        <f t="shared" si="8"/>
        <v>2.5</v>
      </c>
      <c r="AD21" s="83">
        <f t="shared" si="9"/>
        <v>15</v>
      </c>
      <c r="AE21" s="96"/>
    </row>
    <row r="22" spans="1:31" ht="20.25" x14ac:dyDescent="0.25">
      <c r="A22" s="102"/>
      <c r="B22" s="112"/>
      <c r="C22" s="17">
        <v>3</v>
      </c>
      <c r="D22" s="18">
        <v>11.25</v>
      </c>
      <c r="E22" s="18">
        <f t="shared" si="1"/>
        <v>2.25</v>
      </c>
      <c r="F22" s="19">
        <f t="shared" si="2"/>
        <v>13.5</v>
      </c>
      <c r="H22" s="62">
        <f t="shared" si="3"/>
        <v>-25173.15</v>
      </c>
      <c r="I22" s="59">
        <v>600</v>
      </c>
      <c r="J22" s="63">
        <f t="shared" ref="J22" si="17">I22*B21/1000</f>
        <v>25184.400000000001</v>
      </c>
      <c r="K22" s="62">
        <f t="shared" si="4"/>
        <v>-25173.15</v>
      </c>
      <c r="L22" s="59">
        <f t="shared" si="5"/>
        <v>32966.379999999997</v>
      </c>
      <c r="M22" s="64">
        <f t="shared" si="6"/>
        <v>28962.059999999998</v>
      </c>
      <c r="N22" s="61"/>
      <c r="O22" s="61"/>
      <c r="P22" s="61"/>
      <c r="Q22" s="61"/>
      <c r="R22" s="61"/>
      <c r="S22" s="61"/>
      <c r="T22" s="61"/>
      <c r="U22" s="61"/>
      <c r="V22" s="5"/>
      <c r="W22" s="5"/>
      <c r="Y22" s="102"/>
      <c r="Z22" s="112"/>
      <c r="AA22" s="55">
        <v>3</v>
      </c>
      <c r="AB22" s="67">
        <f t="shared" si="7"/>
        <v>9.5625</v>
      </c>
      <c r="AC22" s="67">
        <f t="shared" si="8"/>
        <v>1.91</v>
      </c>
      <c r="AD22" s="68">
        <f t="shared" si="9"/>
        <v>11.4725</v>
      </c>
      <c r="AE22" s="96"/>
    </row>
    <row r="23" spans="1:31" ht="20.25" x14ac:dyDescent="0.25">
      <c r="A23" s="102"/>
      <c r="B23" s="112" t="s">
        <v>12</v>
      </c>
      <c r="C23" s="17">
        <v>1.2</v>
      </c>
      <c r="D23" s="18">
        <v>15.53</v>
      </c>
      <c r="E23" s="18">
        <f t="shared" si="1"/>
        <v>3.11</v>
      </c>
      <c r="F23" s="19">
        <f t="shared" si="2"/>
        <v>18.64</v>
      </c>
      <c r="H23" s="62" t="e">
        <f t="shared" si="3"/>
        <v>#VALUE!</v>
      </c>
      <c r="I23" s="59">
        <v>750</v>
      </c>
      <c r="J23" s="63" t="e">
        <f t="shared" ref="J23:J57" si="18">I23*B23/1000</f>
        <v>#VALUE!</v>
      </c>
      <c r="K23" s="62" t="e">
        <f t="shared" si="4"/>
        <v>#VALUE!</v>
      </c>
      <c r="L23" s="59" t="e">
        <f t="shared" si="5"/>
        <v>#VALUE!</v>
      </c>
      <c r="M23" s="64" t="e">
        <f t="shared" si="6"/>
        <v>#VALUE!</v>
      </c>
      <c r="N23" s="61"/>
      <c r="O23" s="61"/>
      <c r="P23" s="61"/>
      <c r="Q23" s="61"/>
      <c r="R23" s="61"/>
      <c r="S23" s="61"/>
      <c r="T23" s="61"/>
      <c r="U23" s="61"/>
      <c r="V23" s="5"/>
      <c r="W23" s="5"/>
      <c r="Y23" s="102"/>
      <c r="Z23" s="112" t="s">
        <v>12</v>
      </c>
      <c r="AA23" s="55">
        <v>1.2</v>
      </c>
      <c r="AB23" s="84">
        <f>D23</f>
        <v>15.53</v>
      </c>
      <c r="AC23" s="84">
        <f t="shared" si="8"/>
        <v>3.11</v>
      </c>
      <c r="AD23" s="85">
        <f t="shared" si="9"/>
        <v>18.64</v>
      </c>
      <c r="AE23" s="96"/>
    </row>
    <row r="24" spans="1:31" ht="20.25" x14ac:dyDescent="0.25">
      <c r="A24" s="102"/>
      <c r="B24" s="112"/>
      <c r="C24" s="17">
        <v>3</v>
      </c>
      <c r="D24" s="18">
        <v>12.92</v>
      </c>
      <c r="E24" s="18">
        <f t="shared" si="1"/>
        <v>2.58</v>
      </c>
      <c r="F24" s="19">
        <f t="shared" si="2"/>
        <v>15.5</v>
      </c>
      <c r="H24" s="62" t="e">
        <f t="shared" si="3"/>
        <v>#VALUE!</v>
      </c>
      <c r="I24" s="59">
        <v>600</v>
      </c>
      <c r="J24" s="63" t="e">
        <f t="shared" ref="J24:J58" si="19">I24*B23/1000</f>
        <v>#VALUE!</v>
      </c>
      <c r="K24" s="62" t="e">
        <f t="shared" si="4"/>
        <v>#VALUE!</v>
      </c>
      <c r="L24" s="59" t="e">
        <f t="shared" si="5"/>
        <v>#VALUE!</v>
      </c>
      <c r="M24" s="64" t="e">
        <f t="shared" si="6"/>
        <v>#VALUE!</v>
      </c>
      <c r="N24" s="61"/>
      <c r="O24" s="61"/>
      <c r="P24" s="61"/>
      <c r="Q24" s="61"/>
      <c r="R24" s="61"/>
      <c r="S24" s="61"/>
      <c r="T24" s="61"/>
      <c r="U24" s="61"/>
      <c r="V24" s="5"/>
      <c r="W24" s="5"/>
      <c r="Y24" s="102"/>
      <c r="Z24" s="112"/>
      <c r="AA24" s="55">
        <v>3</v>
      </c>
      <c r="AB24" s="67">
        <f t="shared" si="7"/>
        <v>10.981999999999999</v>
      </c>
      <c r="AC24" s="67">
        <f t="shared" si="8"/>
        <v>2.2000000000000002</v>
      </c>
      <c r="AD24" s="68">
        <f t="shared" si="9"/>
        <v>13.181999999999999</v>
      </c>
      <c r="AE24" s="96"/>
    </row>
    <row r="25" spans="1:31" ht="20.25" x14ac:dyDescent="0.25">
      <c r="A25" s="102"/>
      <c r="B25" s="112" t="s">
        <v>13</v>
      </c>
      <c r="C25" s="17">
        <v>1.2</v>
      </c>
      <c r="D25" s="18">
        <v>16.25</v>
      </c>
      <c r="E25" s="18">
        <f t="shared" si="1"/>
        <v>3.25</v>
      </c>
      <c r="F25" s="19">
        <f t="shared" si="2"/>
        <v>19.5</v>
      </c>
      <c r="H25" s="62">
        <f t="shared" si="3"/>
        <v>1.25</v>
      </c>
      <c r="I25" s="59">
        <v>750</v>
      </c>
      <c r="J25" s="63">
        <f t="shared" ref="J25:J59" si="20">I25*B25/1000</f>
        <v>15</v>
      </c>
      <c r="K25" s="62">
        <f t="shared" si="4"/>
        <v>1.25</v>
      </c>
      <c r="L25" s="59">
        <f t="shared" si="5"/>
        <v>19.64</v>
      </c>
      <c r="M25" s="64">
        <f t="shared" si="6"/>
        <v>17.25</v>
      </c>
      <c r="N25" s="61"/>
      <c r="O25" s="61"/>
      <c r="P25" s="61"/>
      <c r="Q25" s="61"/>
      <c r="R25" s="61"/>
      <c r="S25" s="61"/>
      <c r="T25" s="61"/>
      <c r="U25" s="61"/>
      <c r="V25" s="5"/>
      <c r="W25" s="5"/>
      <c r="Y25" s="102"/>
      <c r="Z25" s="112" t="s">
        <v>13</v>
      </c>
      <c r="AA25" s="55">
        <v>1.2</v>
      </c>
      <c r="AB25" s="84">
        <f>D25</f>
        <v>16.25</v>
      </c>
      <c r="AC25" s="84">
        <f t="shared" si="8"/>
        <v>3.25</v>
      </c>
      <c r="AD25" s="85">
        <f t="shared" si="9"/>
        <v>19.5</v>
      </c>
      <c r="AE25" s="96"/>
    </row>
    <row r="26" spans="1:31" ht="21" thickBot="1" x14ac:dyDescent="0.3">
      <c r="A26" s="98"/>
      <c r="B26" s="113"/>
      <c r="C26" s="20">
        <v>3</v>
      </c>
      <c r="D26" s="21">
        <v>14.58</v>
      </c>
      <c r="E26" s="21">
        <f t="shared" si="1"/>
        <v>2.92</v>
      </c>
      <c r="F26" s="22">
        <f t="shared" si="2"/>
        <v>17.5</v>
      </c>
      <c r="H26" s="62">
        <f t="shared" si="3"/>
        <v>2.58</v>
      </c>
      <c r="I26" s="59">
        <v>600</v>
      </c>
      <c r="J26" s="63">
        <f t="shared" ref="J26:J60" si="21">I26*B25/1000</f>
        <v>12</v>
      </c>
      <c r="K26" s="62">
        <f t="shared" si="4"/>
        <v>2.58</v>
      </c>
      <c r="L26" s="59">
        <f t="shared" si="5"/>
        <v>15.71</v>
      </c>
      <c r="M26" s="64">
        <f t="shared" si="6"/>
        <v>13.799999999999999</v>
      </c>
      <c r="N26" s="61"/>
      <c r="O26" s="61"/>
      <c r="P26" s="61"/>
      <c r="Q26" s="61"/>
      <c r="R26" s="61"/>
      <c r="S26" s="61"/>
      <c r="T26" s="61"/>
      <c r="U26" s="61"/>
      <c r="V26" s="5"/>
      <c r="W26" s="5"/>
      <c r="Y26" s="98"/>
      <c r="Z26" s="113"/>
      <c r="AA26" s="54">
        <v>3</v>
      </c>
      <c r="AB26" s="69">
        <f t="shared" si="7"/>
        <v>12.392999999999999</v>
      </c>
      <c r="AC26" s="69">
        <f t="shared" si="8"/>
        <v>2.48</v>
      </c>
      <c r="AD26" s="70">
        <f t="shared" si="9"/>
        <v>14.872999999999999</v>
      </c>
      <c r="AE26" s="96"/>
    </row>
    <row r="27" spans="1:31" ht="20.25" x14ac:dyDescent="0.25">
      <c r="A27" s="97" t="s">
        <v>22</v>
      </c>
      <c r="B27" s="122" t="s">
        <v>11</v>
      </c>
      <c r="C27" s="11">
        <v>1.2</v>
      </c>
      <c r="D27" s="12">
        <f>D21*1.25</f>
        <v>15.625</v>
      </c>
      <c r="E27" s="12">
        <f t="shared" si="1"/>
        <v>3.13</v>
      </c>
      <c r="F27" s="13">
        <f t="shared" si="2"/>
        <v>18.754999999999999</v>
      </c>
      <c r="H27" s="62"/>
      <c r="I27" s="59"/>
      <c r="J27" s="63"/>
      <c r="K27" s="62"/>
      <c r="L27" s="59"/>
      <c r="M27" s="64"/>
      <c r="N27" s="61"/>
      <c r="O27" s="61"/>
      <c r="P27" s="61"/>
      <c r="Q27" s="61"/>
      <c r="R27" s="61"/>
      <c r="S27" s="61"/>
      <c r="T27" s="61"/>
      <c r="U27" s="61"/>
      <c r="V27" s="5"/>
      <c r="W27" s="5"/>
      <c r="Y27" s="97" t="s">
        <v>22</v>
      </c>
      <c r="Z27" s="122" t="s">
        <v>11</v>
      </c>
      <c r="AA27" s="53">
        <v>1.2</v>
      </c>
      <c r="AB27" s="82">
        <f>D27</f>
        <v>15.625</v>
      </c>
      <c r="AC27" s="82">
        <f t="shared" si="8"/>
        <v>3.13</v>
      </c>
      <c r="AD27" s="83">
        <f t="shared" si="9"/>
        <v>18.754999999999999</v>
      </c>
      <c r="AE27" s="96"/>
    </row>
    <row r="28" spans="1:31" ht="20.25" x14ac:dyDescent="0.25">
      <c r="A28" s="102"/>
      <c r="B28" s="112"/>
      <c r="C28" s="17">
        <v>3</v>
      </c>
      <c r="D28" s="24">
        <f>D22*1.25</f>
        <v>14.0625</v>
      </c>
      <c r="E28" s="18">
        <f t="shared" si="1"/>
        <v>2.81</v>
      </c>
      <c r="F28" s="19">
        <f t="shared" si="2"/>
        <v>16.872499999999999</v>
      </c>
      <c r="H28" s="62"/>
      <c r="I28" s="59"/>
      <c r="J28" s="63"/>
      <c r="K28" s="62"/>
      <c r="L28" s="59"/>
      <c r="M28" s="64"/>
      <c r="N28" s="61"/>
      <c r="O28" s="61"/>
      <c r="P28" s="61"/>
      <c r="Q28" s="61"/>
      <c r="R28" s="61"/>
      <c r="S28" s="61"/>
      <c r="T28" s="61"/>
      <c r="U28" s="61"/>
      <c r="V28" s="5"/>
      <c r="W28" s="5"/>
      <c r="Y28" s="102"/>
      <c r="Z28" s="112"/>
      <c r="AA28" s="55">
        <v>3</v>
      </c>
      <c r="AB28" s="71">
        <f t="shared" si="7"/>
        <v>11.953125</v>
      </c>
      <c r="AC28" s="67">
        <f t="shared" si="8"/>
        <v>2.39</v>
      </c>
      <c r="AD28" s="68">
        <f t="shared" si="9"/>
        <v>14.343125000000001</v>
      </c>
      <c r="AE28" s="96"/>
    </row>
    <row r="29" spans="1:31" ht="20.25" x14ac:dyDescent="0.25">
      <c r="A29" s="102"/>
      <c r="B29" s="112" t="s">
        <v>12</v>
      </c>
      <c r="C29" s="17">
        <v>1.2</v>
      </c>
      <c r="D29" s="18">
        <f t="shared" ref="D29:D32" si="22">D23*1.25</f>
        <v>19.412499999999998</v>
      </c>
      <c r="E29" s="18">
        <f t="shared" si="1"/>
        <v>3.88</v>
      </c>
      <c r="F29" s="19">
        <f t="shared" si="2"/>
        <v>23.292499999999997</v>
      </c>
      <c r="H29" s="62"/>
      <c r="I29" s="59"/>
      <c r="J29" s="63"/>
      <c r="K29" s="62"/>
      <c r="L29" s="59"/>
      <c r="M29" s="64"/>
      <c r="N29" s="61"/>
      <c r="O29" s="61"/>
      <c r="P29" s="61"/>
      <c r="Q29" s="61"/>
      <c r="R29" s="61"/>
      <c r="S29" s="61"/>
      <c r="T29" s="61"/>
      <c r="U29" s="61"/>
      <c r="V29" s="5"/>
      <c r="W29" s="5"/>
      <c r="Y29" s="102"/>
      <c r="Z29" s="112" t="s">
        <v>12</v>
      </c>
      <c r="AA29" s="55">
        <v>1.2</v>
      </c>
      <c r="AB29" s="84">
        <f>D29</f>
        <v>19.412499999999998</v>
      </c>
      <c r="AC29" s="84">
        <f t="shared" si="8"/>
        <v>3.88</v>
      </c>
      <c r="AD29" s="85">
        <f t="shared" si="9"/>
        <v>23.292499999999997</v>
      </c>
      <c r="AE29" s="96"/>
    </row>
    <row r="30" spans="1:31" ht="20.25" x14ac:dyDescent="0.25">
      <c r="A30" s="102"/>
      <c r="B30" s="112"/>
      <c r="C30" s="17">
        <v>3</v>
      </c>
      <c r="D30" s="18">
        <f t="shared" si="22"/>
        <v>16.149999999999999</v>
      </c>
      <c r="E30" s="18">
        <f t="shared" si="1"/>
        <v>3.23</v>
      </c>
      <c r="F30" s="19">
        <f t="shared" si="2"/>
        <v>19.38</v>
      </c>
      <c r="H30" s="14"/>
      <c r="J30" s="15"/>
      <c r="K30" s="14"/>
      <c r="M30" s="16"/>
      <c r="N30" s="5"/>
      <c r="O30" s="5"/>
      <c r="P30" s="5"/>
      <c r="Q30" s="5"/>
      <c r="R30" s="5"/>
      <c r="S30" s="5"/>
      <c r="T30" s="5"/>
      <c r="U30" s="5"/>
      <c r="V30" s="5"/>
      <c r="W30" s="5"/>
      <c r="Y30" s="102"/>
      <c r="Z30" s="112"/>
      <c r="AA30" s="55">
        <v>3</v>
      </c>
      <c r="AB30" s="67">
        <f t="shared" si="7"/>
        <v>13.727499999999999</v>
      </c>
      <c r="AC30" s="67">
        <f t="shared" si="8"/>
        <v>2.75</v>
      </c>
      <c r="AD30" s="68">
        <f t="shared" si="9"/>
        <v>16.477499999999999</v>
      </c>
      <c r="AE30" s="96"/>
    </row>
    <row r="31" spans="1:31" ht="20.25" x14ac:dyDescent="0.25">
      <c r="A31" s="102"/>
      <c r="B31" s="112" t="s">
        <v>13</v>
      </c>
      <c r="C31" s="17">
        <v>1.2</v>
      </c>
      <c r="D31" s="24">
        <f t="shared" si="22"/>
        <v>20.3125</v>
      </c>
      <c r="E31" s="18">
        <f t="shared" si="1"/>
        <v>4.0599999999999996</v>
      </c>
      <c r="F31" s="19">
        <f t="shared" si="2"/>
        <v>24.372499999999999</v>
      </c>
      <c r="H31" s="14"/>
      <c r="J31" s="15"/>
      <c r="K31" s="14"/>
      <c r="M31" s="16"/>
      <c r="N31" s="5"/>
      <c r="O31" s="5"/>
      <c r="P31" s="5"/>
      <c r="Q31" s="5"/>
      <c r="R31" s="5"/>
      <c r="S31" s="5"/>
      <c r="T31" s="5"/>
      <c r="U31" s="5"/>
      <c r="V31" s="5"/>
      <c r="W31" s="5"/>
      <c r="Y31" s="102"/>
      <c r="Z31" s="112" t="s">
        <v>13</v>
      </c>
      <c r="AA31" s="55">
        <v>1.2</v>
      </c>
      <c r="AB31" s="86">
        <f>D31</f>
        <v>20.3125</v>
      </c>
      <c r="AC31" s="84">
        <f t="shared" si="8"/>
        <v>4.0599999999999996</v>
      </c>
      <c r="AD31" s="85">
        <f t="shared" si="9"/>
        <v>24.372499999999999</v>
      </c>
      <c r="AE31" s="96"/>
    </row>
    <row r="32" spans="1:31" ht="21" thickBot="1" x14ac:dyDescent="0.3">
      <c r="A32" s="98"/>
      <c r="B32" s="113"/>
      <c r="C32" s="20">
        <v>3</v>
      </c>
      <c r="D32" s="24">
        <f t="shared" si="22"/>
        <v>18.225000000000001</v>
      </c>
      <c r="E32" s="21">
        <f t="shared" si="1"/>
        <v>3.65</v>
      </c>
      <c r="F32" s="22">
        <f t="shared" si="2"/>
        <v>21.875</v>
      </c>
      <c r="H32" s="14"/>
      <c r="J32" s="15"/>
      <c r="K32" s="14"/>
      <c r="M32" s="16"/>
      <c r="N32" s="5"/>
      <c r="O32" s="5"/>
      <c r="P32" s="5"/>
      <c r="Q32" s="5"/>
      <c r="R32" s="5"/>
      <c r="S32" s="5"/>
      <c r="T32" s="5"/>
      <c r="U32" s="5"/>
      <c r="V32" s="5"/>
      <c r="W32" s="5"/>
      <c r="Y32" s="98"/>
      <c r="Z32" s="113"/>
      <c r="AA32" s="54">
        <v>3</v>
      </c>
      <c r="AB32" s="71">
        <f t="shared" si="7"/>
        <v>15.491250000000001</v>
      </c>
      <c r="AC32" s="69">
        <f t="shared" si="8"/>
        <v>3.1</v>
      </c>
      <c r="AD32" s="70">
        <f t="shared" si="9"/>
        <v>18.591250000000002</v>
      </c>
      <c r="AE32" s="96"/>
    </row>
    <row r="33" spans="1:31" ht="21.75" customHeight="1" x14ac:dyDescent="0.25">
      <c r="A33" s="97" t="s">
        <v>23</v>
      </c>
      <c r="B33" s="122" t="s">
        <v>14</v>
      </c>
      <c r="C33" s="11">
        <v>1.2</v>
      </c>
      <c r="D33" s="12">
        <v>15.53</v>
      </c>
      <c r="E33" s="12">
        <f t="shared" si="1"/>
        <v>3.11</v>
      </c>
      <c r="F33" s="13">
        <f t="shared" si="2"/>
        <v>18.64</v>
      </c>
      <c r="H33" s="14"/>
      <c r="J33" s="15"/>
      <c r="K33" s="14"/>
      <c r="M33" s="16"/>
      <c r="N33" s="5"/>
      <c r="O33" s="5"/>
      <c r="P33" s="5"/>
      <c r="Q33" s="5"/>
      <c r="R33" s="5"/>
      <c r="S33" s="5"/>
      <c r="T33" s="5"/>
      <c r="U33" s="5"/>
      <c r="V33" s="5"/>
      <c r="W33" s="5"/>
      <c r="Y33" s="97" t="s">
        <v>23</v>
      </c>
      <c r="Z33" s="122" t="s">
        <v>14</v>
      </c>
      <c r="AA33" s="53">
        <v>1.2</v>
      </c>
      <c r="AB33" s="82">
        <f>D33</f>
        <v>15.53</v>
      </c>
      <c r="AC33" s="82">
        <f t="shared" si="8"/>
        <v>3.11</v>
      </c>
      <c r="AD33" s="83">
        <f t="shared" si="9"/>
        <v>18.64</v>
      </c>
      <c r="AE33" s="96"/>
    </row>
    <row r="34" spans="1:31" ht="20.25" x14ac:dyDescent="0.25">
      <c r="A34" s="102"/>
      <c r="B34" s="112"/>
      <c r="C34" s="17">
        <v>3</v>
      </c>
      <c r="D34" s="18">
        <v>12.92</v>
      </c>
      <c r="E34" s="18">
        <f t="shared" si="1"/>
        <v>2.58</v>
      </c>
      <c r="F34" s="19">
        <f t="shared" si="2"/>
        <v>15.5</v>
      </c>
      <c r="H34" s="14"/>
      <c r="J34" s="15"/>
      <c r="K34" s="14"/>
      <c r="M34" s="16"/>
      <c r="N34" s="5"/>
      <c r="O34" s="5"/>
      <c r="P34" s="5"/>
      <c r="Q34" s="5"/>
      <c r="R34" s="5"/>
      <c r="S34" s="5"/>
      <c r="T34" s="5"/>
      <c r="U34" s="5"/>
      <c r="V34" s="5"/>
      <c r="W34" s="5"/>
      <c r="Y34" s="102"/>
      <c r="Z34" s="112"/>
      <c r="AA34" s="55">
        <v>3</v>
      </c>
      <c r="AB34" s="67">
        <f t="shared" si="7"/>
        <v>10.981999999999999</v>
      </c>
      <c r="AC34" s="67">
        <f t="shared" si="8"/>
        <v>2.2000000000000002</v>
      </c>
      <c r="AD34" s="68">
        <f t="shared" si="9"/>
        <v>13.181999999999999</v>
      </c>
      <c r="AE34" s="96"/>
    </row>
    <row r="35" spans="1:31" ht="20.25" x14ac:dyDescent="0.25">
      <c r="A35" s="102"/>
      <c r="B35" s="110" t="s">
        <v>15</v>
      </c>
      <c r="C35" s="17">
        <v>1.2</v>
      </c>
      <c r="D35" s="18">
        <v>15.89</v>
      </c>
      <c r="E35" s="18">
        <f t="shared" si="1"/>
        <v>3.18</v>
      </c>
      <c r="F35" s="19">
        <f t="shared" si="2"/>
        <v>19.07</v>
      </c>
      <c r="H35" s="14"/>
      <c r="J35" s="15"/>
      <c r="K35" s="14"/>
      <c r="M35" s="16"/>
      <c r="N35" s="5"/>
      <c r="O35" s="5"/>
      <c r="P35" s="5"/>
      <c r="Q35" s="5"/>
      <c r="R35" s="5"/>
      <c r="S35" s="5"/>
      <c r="T35" s="5"/>
      <c r="U35" s="5"/>
      <c r="V35" s="5"/>
      <c r="W35" s="5"/>
      <c r="Y35" s="102"/>
      <c r="Z35" s="110" t="s">
        <v>15</v>
      </c>
      <c r="AA35" s="55">
        <v>1.2</v>
      </c>
      <c r="AB35" s="84">
        <f>D35</f>
        <v>15.89</v>
      </c>
      <c r="AC35" s="84">
        <f t="shared" si="8"/>
        <v>3.18</v>
      </c>
      <c r="AD35" s="85">
        <f t="shared" si="9"/>
        <v>19.07</v>
      </c>
      <c r="AE35" s="96"/>
    </row>
    <row r="36" spans="1:31" ht="20.25" x14ac:dyDescent="0.25">
      <c r="A36" s="102"/>
      <c r="B36" s="109"/>
      <c r="C36" s="17">
        <v>3</v>
      </c>
      <c r="D36" s="18">
        <v>13.75</v>
      </c>
      <c r="E36" s="18">
        <f t="shared" si="1"/>
        <v>2.75</v>
      </c>
      <c r="F36" s="19">
        <f t="shared" si="2"/>
        <v>16.5</v>
      </c>
      <c r="H36" s="14"/>
      <c r="J36" s="15"/>
      <c r="K36" s="14"/>
      <c r="M36" s="16"/>
      <c r="N36" s="5"/>
      <c r="O36" s="5"/>
      <c r="P36" s="5"/>
      <c r="Q36" s="5"/>
      <c r="R36" s="5"/>
      <c r="S36" s="5"/>
      <c r="T36" s="5"/>
      <c r="U36" s="5"/>
      <c r="V36" s="5"/>
      <c r="W36" s="5"/>
      <c r="Y36" s="102"/>
      <c r="Z36" s="109"/>
      <c r="AA36" s="55">
        <v>3</v>
      </c>
      <c r="AB36" s="67">
        <f t="shared" si="7"/>
        <v>11.6875</v>
      </c>
      <c r="AC36" s="67">
        <f t="shared" si="8"/>
        <v>2.34</v>
      </c>
      <c r="AD36" s="68">
        <f t="shared" si="9"/>
        <v>14.0275</v>
      </c>
      <c r="AE36" s="96"/>
    </row>
    <row r="37" spans="1:31" ht="20.25" x14ac:dyDescent="0.25">
      <c r="A37" s="102"/>
      <c r="B37" s="112" t="s">
        <v>13</v>
      </c>
      <c r="C37" s="17">
        <v>1.2</v>
      </c>
      <c r="D37" s="18">
        <v>16.25</v>
      </c>
      <c r="E37" s="18">
        <f t="shared" si="1"/>
        <v>3.25</v>
      </c>
      <c r="F37" s="19">
        <f t="shared" si="2"/>
        <v>19.5</v>
      </c>
      <c r="H37" s="14"/>
      <c r="J37" s="15"/>
      <c r="K37" s="14"/>
      <c r="M37" s="16"/>
      <c r="N37" s="5"/>
      <c r="O37" s="5"/>
      <c r="P37" s="5"/>
      <c r="Q37" s="5"/>
      <c r="R37" s="5"/>
      <c r="S37" s="5"/>
      <c r="T37" s="5"/>
      <c r="U37" s="5"/>
      <c r="V37" s="5"/>
      <c r="W37" s="5"/>
      <c r="Y37" s="102"/>
      <c r="Z37" s="112" t="s">
        <v>13</v>
      </c>
      <c r="AA37" s="55">
        <v>1.2</v>
      </c>
      <c r="AB37" s="84">
        <f>D37</f>
        <v>16.25</v>
      </c>
      <c r="AC37" s="84">
        <f t="shared" si="8"/>
        <v>3.25</v>
      </c>
      <c r="AD37" s="85">
        <f t="shared" si="9"/>
        <v>19.5</v>
      </c>
      <c r="AE37" s="96"/>
    </row>
    <row r="38" spans="1:31" ht="20.25" x14ac:dyDescent="0.25">
      <c r="A38" s="102"/>
      <c r="B38" s="112"/>
      <c r="C38" s="17">
        <v>3</v>
      </c>
      <c r="D38" s="18">
        <v>14.58</v>
      </c>
      <c r="E38" s="18">
        <f t="shared" si="1"/>
        <v>2.92</v>
      </c>
      <c r="F38" s="19">
        <f t="shared" si="2"/>
        <v>17.5</v>
      </c>
      <c r="H38" s="14"/>
      <c r="J38" s="15"/>
      <c r="K38" s="14"/>
      <c r="M38" s="16"/>
      <c r="N38" s="5"/>
      <c r="O38" s="5"/>
      <c r="P38" s="5"/>
      <c r="Q38" s="5"/>
      <c r="R38" s="5"/>
      <c r="S38" s="5"/>
      <c r="T38" s="5"/>
      <c r="U38" s="5"/>
      <c r="V38" s="5"/>
      <c r="W38" s="5"/>
      <c r="Y38" s="102"/>
      <c r="Z38" s="112"/>
      <c r="AA38" s="55">
        <v>3</v>
      </c>
      <c r="AB38" s="67">
        <f t="shared" si="7"/>
        <v>12.392999999999999</v>
      </c>
      <c r="AC38" s="67">
        <f t="shared" si="8"/>
        <v>2.48</v>
      </c>
      <c r="AD38" s="68">
        <f t="shared" si="9"/>
        <v>14.872999999999999</v>
      </c>
      <c r="AE38" s="96"/>
    </row>
    <row r="39" spans="1:31" ht="20.25" x14ac:dyDescent="0.25">
      <c r="A39" s="102"/>
      <c r="B39" s="112" t="s">
        <v>16</v>
      </c>
      <c r="C39" s="17">
        <v>1.2</v>
      </c>
      <c r="D39" s="18">
        <v>17.88</v>
      </c>
      <c r="E39" s="18">
        <f t="shared" si="1"/>
        <v>3.58</v>
      </c>
      <c r="F39" s="19">
        <f t="shared" si="2"/>
        <v>21.46</v>
      </c>
      <c r="H39" s="14"/>
      <c r="J39" s="15"/>
      <c r="K39" s="14"/>
      <c r="M39" s="16"/>
      <c r="N39" s="5"/>
      <c r="O39" s="5"/>
      <c r="P39" s="5"/>
      <c r="Q39" s="5"/>
      <c r="R39" s="5"/>
      <c r="S39" s="5"/>
      <c r="T39" s="5"/>
      <c r="U39" s="5"/>
      <c r="V39" s="5"/>
      <c r="W39" s="5"/>
      <c r="Y39" s="102"/>
      <c r="Z39" s="112" t="s">
        <v>16</v>
      </c>
      <c r="AA39" s="55">
        <v>1.2</v>
      </c>
      <c r="AB39" s="84">
        <f>D39</f>
        <v>17.88</v>
      </c>
      <c r="AC39" s="84">
        <f t="shared" si="8"/>
        <v>3.58</v>
      </c>
      <c r="AD39" s="85">
        <f t="shared" si="9"/>
        <v>21.46</v>
      </c>
      <c r="AE39" s="96"/>
    </row>
    <row r="40" spans="1:31" ht="21" thickBot="1" x14ac:dyDescent="0.3">
      <c r="A40" s="98"/>
      <c r="B40" s="113"/>
      <c r="C40" s="20">
        <v>3</v>
      </c>
      <c r="D40" s="21">
        <v>16.04</v>
      </c>
      <c r="E40" s="21">
        <f t="shared" si="1"/>
        <v>3.21</v>
      </c>
      <c r="F40" s="22">
        <f t="shared" si="2"/>
        <v>19.25</v>
      </c>
      <c r="H40" s="14"/>
      <c r="J40" s="15"/>
      <c r="K40" s="14"/>
      <c r="M40" s="16"/>
      <c r="N40" s="5"/>
      <c r="O40" s="5"/>
      <c r="P40" s="5"/>
      <c r="Q40" s="5"/>
      <c r="R40" s="5"/>
      <c r="S40" s="5"/>
      <c r="T40" s="5"/>
      <c r="U40" s="5"/>
      <c r="V40" s="5"/>
      <c r="W40" s="5"/>
      <c r="Y40" s="98"/>
      <c r="Z40" s="113"/>
      <c r="AA40" s="54">
        <v>3</v>
      </c>
      <c r="AB40" s="69">
        <f t="shared" si="7"/>
        <v>13.633999999999999</v>
      </c>
      <c r="AC40" s="69">
        <f t="shared" si="8"/>
        <v>2.73</v>
      </c>
      <c r="AD40" s="70">
        <f t="shared" si="9"/>
        <v>16.363999999999997</v>
      </c>
      <c r="AE40" s="96"/>
    </row>
    <row r="41" spans="1:31" ht="20.25" customHeight="1" x14ac:dyDescent="0.25">
      <c r="A41" s="105" t="s">
        <v>24</v>
      </c>
      <c r="B41" s="108" t="s">
        <v>14</v>
      </c>
      <c r="C41" s="11">
        <v>1.2</v>
      </c>
      <c r="D41" s="12">
        <f>15.53+2.5</f>
        <v>18.03</v>
      </c>
      <c r="E41" s="12">
        <f t="shared" si="1"/>
        <v>3.61</v>
      </c>
      <c r="F41" s="13">
        <f t="shared" si="2"/>
        <v>21.64</v>
      </c>
      <c r="H41" s="14"/>
      <c r="J41" s="15"/>
      <c r="K41" s="14"/>
      <c r="M41" s="16"/>
      <c r="N41" s="5"/>
      <c r="O41" s="5"/>
      <c r="P41" s="5"/>
      <c r="Q41" s="5"/>
      <c r="R41" s="5"/>
      <c r="S41" s="5"/>
      <c r="T41" s="5"/>
      <c r="U41" s="5"/>
      <c r="V41" s="5"/>
      <c r="W41" s="5"/>
      <c r="Y41" s="105" t="s">
        <v>24</v>
      </c>
      <c r="Z41" s="108" t="s">
        <v>14</v>
      </c>
      <c r="AA41" s="53">
        <v>1.2</v>
      </c>
      <c r="AB41" s="82">
        <f>D41</f>
        <v>18.03</v>
      </c>
      <c r="AC41" s="82">
        <f t="shared" si="8"/>
        <v>3.61</v>
      </c>
      <c r="AD41" s="83">
        <f t="shared" si="9"/>
        <v>21.64</v>
      </c>
      <c r="AE41" s="96"/>
    </row>
    <row r="42" spans="1:31" ht="20.25" x14ac:dyDescent="0.25">
      <c r="A42" s="106"/>
      <c r="B42" s="109"/>
      <c r="C42" s="17">
        <v>3</v>
      </c>
      <c r="D42" s="18">
        <f>12.92+2.5</f>
        <v>15.42</v>
      </c>
      <c r="E42" s="18">
        <f t="shared" si="1"/>
        <v>3.08</v>
      </c>
      <c r="F42" s="19">
        <f t="shared" si="2"/>
        <v>18.5</v>
      </c>
      <c r="H42" s="14"/>
      <c r="J42" s="15"/>
      <c r="K42" s="14"/>
      <c r="M42" s="16"/>
      <c r="N42" s="5"/>
      <c r="O42" s="5"/>
      <c r="P42" s="5"/>
      <c r="Q42" s="5"/>
      <c r="R42" s="5"/>
      <c r="S42" s="5"/>
      <c r="T42" s="5"/>
      <c r="U42" s="5"/>
      <c r="V42" s="5"/>
      <c r="W42" s="5"/>
      <c r="Y42" s="106"/>
      <c r="Z42" s="109"/>
      <c r="AA42" s="55">
        <v>3</v>
      </c>
      <c r="AB42" s="67">
        <f t="shared" si="7"/>
        <v>13.106999999999999</v>
      </c>
      <c r="AC42" s="67">
        <f t="shared" si="8"/>
        <v>2.62</v>
      </c>
      <c r="AD42" s="68">
        <f t="shared" si="9"/>
        <v>15.727</v>
      </c>
      <c r="AE42" s="96"/>
    </row>
    <row r="43" spans="1:31" ht="20.25" x14ac:dyDescent="0.25">
      <c r="A43" s="106"/>
      <c r="B43" s="110" t="s">
        <v>13</v>
      </c>
      <c r="C43" s="17">
        <v>1.2</v>
      </c>
      <c r="D43" s="18">
        <f>16.25+2.5</f>
        <v>18.75</v>
      </c>
      <c r="E43" s="18">
        <f t="shared" si="1"/>
        <v>3.75</v>
      </c>
      <c r="F43" s="19">
        <f t="shared" si="2"/>
        <v>22.5</v>
      </c>
      <c r="H43" s="14"/>
      <c r="J43" s="15"/>
      <c r="K43" s="14"/>
      <c r="M43" s="16"/>
      <c r="N43" s="5"/>
      <c r="O43" s="5"/>
      <c r="P43" s="5"/>
      <c r="Q43" s="5"/>
      <c r="R43" s="5"/>
      <c r="S43" s="5"/>
      <c r="T43" s="5"/>
      <c r="U43" s="5"/>
      <c r="V43" s="5"/>
      <c r="W43" s="5"/>
      <c r="Y43" s="106"/>
      <c r="Z43" s="110" t="s">
        <v>13</v>
      </c>
      <c r="AA43" s="55">
        <v>1.2</v>
      </c>
      <c r="AB43" s="84">
        <f>D43</f>
        <v>18.75</v>
      </c>
      <c r="AC43" s="84">
        <f t="shared" si="8"/>
        <v>3.75</v>
      </c>
      <c r="AD43" s="85">
        <f t="shared" si="9"/>
        <v>22.5</v>
      </c>
      <c r="AE43" s="96"/>
    </row>
    <row r="44" spans="1:31" ht="20.25" x14ac:dyDescent="0.25">
      <c r="A44" s="106"/>
      <c r="B44" s="111"/>
      <c r="C44" s="32">
        <v>3</v>
      </c>
      <c r="D44" s="26">
        <f>14.58+2.5</f>
        <v>17.079999999999998</v>
      </c>
      <c r="E44" s="26">
        <f t="shared" si="1"/>
        <v>3.42</v>
      </c>
      <c r="F44" s="27">
        <f t="shared" si="2"/>
        <v>20.5</v>
      </c>
      <c r="H44" s="14"/>
      <c r="J44" s="15"/>
      <c r="K44" s="14"/>
      <c r="M44" s="16"/>
      <c r="N44" s="5"/>
      <c r="O44" s="5"/>
      <c r="P44" s="5"/>
      <c r="Q44" s="5"/>
      <c r="R44" s="5"/>
      <c r="S44" s="5"/>
      <c r="T44" s="5"/>
      <c r="U44" s="5"/>
      <c r="V44" s="5"/>
      <c r="W44" s="5"/>
      <c r="Y44" s="106"/>
      <c r="Z44" s="111"/>
      <c r="AA44" s="32">
        <v>3</v>
      </c>
      <c r="AB44" s="72">
        <f t="shared" si="7"/>
        <v>14.517999999999999</v>
      </c>
      <c r="AC44" s="72">
        <f t="shared" si="8"/>
        <v>2.9</v>
      </c>
      <c r="AD44" s="73">
        <f t="shared" si="9"/>
        <v>17.417999999999999</v>
      </c>
      <c r="AE44" s="96"/>
    </row>
    <row r="45" spans="1:31" ht="20.25" x14ac:dyDescent="0.25">
      <c r="A45" s="106"/>
      <c r="B45" s="112" t="s">
        <v>17</v>
      </c>
      <c r="C45" s="17">
        <v>1.2</v>
      </c>
      <c r="D45" s="18">
        <v>24.15</v>
      </c>
      <c r="E45" s="18">
        <f t="shared" si="1"/>
        <v>4.83</v>
      </c>
      <c r="F45" s="19">
        <f t="shared" si="2"/>
        <v>28.979999999999997</v>
      </c>
      <c r="H45" s="14"/>
      <c r="J45" s="15"/>
      <c r="K45" s="14"/>
      <c r="M45" s="16"/>
      <c r="N45" s="5"/>
      <c r="O45" s="5"/>
      <c r="P45" s="5"/>
      <c r="Q45" s="5"/>
      <c r="R45" s="5"/>
      <c r="S45" s="5"/>
      <c r="T45" s="5"/>
      <c r="U45" s="5"/>
      <c r="V45" s="5"/>
      <c r="W45" s="5"/>
      <c r="Y45" s="106"/>
      <c r="Z45" s="112" t="s">
        <v>17</v>
      </c>
      <c r="AA45" s="55">
        <v>1.2</v>
      </c>
      <c r="AB45" s="84">
        <f>D45</f>
        <v>24.15</v>
      </c>
      <c r="AC45" s="84">
        <f t="shared" si="8"/>
        <v>4.83</v>
      </c>
      <c r="AD45" s="85">
        <f t="shared" si="9"/>
        <v>28.979999999999997</v>
      </c>
      <c r="AE45" s="96"/>
    </row>
    <row r="46" spans="1:31" ht="21" thickBot="1" x14ac:dyDescent="0.3">
      <c r="A46" s="107"/>
      <c r="B46" s="113"/>
      <c r="C46" s="20">
        <v>3</v>
      </c>
      <c r="D46" s="21">
        <v>19.32</v>
      </c>
      <c r="E46" s="21">
        <f t="shared" si="1"/>
        <v>3.86</v>
      </c>
      <c r="F46" s="22">
        <f t="shared" si="2"/>
        <v>23.18</v>
      </c>
      <c r="H46" s="14"/>
      <c r="J46" s="15"/>
      <c r="K46" s="14"/>
      <c r="M46" s="16"/>
      <c r="N46" s="5"/>
      <c r="O46" s="5"/>
      <c r="P46" s="5"/>
      <c r="Q46" s="5"/>
      <c r="R46" s="5"/>
      <c r="S46" s="5"/>
      <c r="T46" s="5"/>
      <c r="U46" s="5"/>
      <c r="V46" s="5"/>
      <c r="W46" s="5"/>
      <c r="Y46" s="107"/>
      <c r="Z46" s="113"/>
      <c r="AA46" s="54">
        <v>3</v>
      </c>
      <c r="AB46" s="69">
        <f t="shared" si="7"/>
        <v>16.422000000000001</v>
      </c>
      <c r="AC46" s="69">
        <f t="shared" si="8"/>
        <v>3.28</v>
      </c>
      <c r="AD46" s="70">
        <f t="shared" si="9"/>
        <v>19.702000000000002</v>
      </c>
      <c r="AE46" s="96"/>
    </row>
    <row r="47" spans="1:31" ht="21.75" customHeight="1" x14ac:dyDescent="0.25">
      <c r="A47" s="114" t="s">
        <v>25</v>
      </c>
      <c r="B47" s="117" t="s">
        <v>14</v>
      </c>
      <c r="C47" s="40">
        <v>1.2</v>
      </c>
      <c r="D47" s="29">
        <f t="shared" ref="D47:D54" si="23">D33*1.25</f>
        <v>19.412499999999998</v>
      </c>
      <c r="E47" s="29">
        <f t="shared" si="1"/>
        <v>3.88</v>
      </c>
      <c r="F47" s="41">
        <f t="shared" si="2"/>
        <v>23.292499999999997</v>
      </c>
      <c r="H47" s="14"/>
      <c r="J47" s="15"/>
      <c r="K47" s="14"/>
      <c r="M47" s="16"/>
      <c r="N47" s="5"/>
      <c r="O47" s="5"/>
      <c r="P47" s="5"/>
      <c r="Q47" s="5"/>
      <c r="R47" s="5"/>
      <c r="S47" s="5"/>
      <c r="T47" s="5"/>
      <c r="U47" s="5"/>
      <c r="V47" s="5"/>
      <c r="W47" s="5"/>
      <c r="Y47" s="114" t="s">
        <v>25</v>
      </c>
      <c r="Z47" s="117" t="s">
        <v>14</v>
      </c>
      <c r="AA47" s="40">
        <v>1.2</v>
      </c>
      <c r="AB47" s="89">
        <f>D47</f>
        <v>19.412499999999998</v>
      </c>
      <c r="AC47" s="89">
        <f t="shared" si="8"/>
        <v>3.88</v>
      </c>
      <c r="AD47" s="90">
        <f t="shared" si="9"/>
        <v>23.292499999999997</v>
      </c>
      <c r="AE47" s="96"/>
    </row>
    <row r="48" spans="1:31" ht="20.25" x14ac:dyDescent="0.25">
      <c r="A48" s="115"/>
      <c r="B48" s="118"/>
      <c r="C48" s="28">
        <v>3</v>
      </c>
      <c r="D48" s="30">
        <f t="shared" si="23"/>
        <v>16.149999999999999</v>
      </c>
      <c r="E48" s="30">
        <f t="shared" si="1"/>
        <v>3.23</v>
      </c>
      <c r="F48" s="31">
        <f t="shared" si="2"/>
        <v>19.38</v>
      </c>
      <c r="H48" s="14"/>
      <c r="J48" s="15"/>
      <c r="K48" s="14"/>
      <c r="M48" s="16"/>
      <c r="N48" s="5"/>
      <c r="O48" s="5"/>
      <c r="P48" s="5"/>
      <c r="Q48" s="5"/>
      <c r="R48" s="5"/>
      <c r="S48" s="5"/>
      <c r="T48" s="5"/>
      <c r="U48" s="5"/>
      <c r="V48" s="5"/>
      <c r="W48" s="5"/>
      <c r="Y48" s="115"/>
      <c r="Z48" s="118"/>
      <c r="AA48" s="28">
        <v>3</v>
      </c>
      <c r="AB48" s="74">
        <f t="shared" si="7"/>
        <v>13.727499999999999</v>
      </c>
      <c r="AC48" s="74">
        <f t="shared" si="8"/>
        <v>2.75</v>
      </c>
      <c r="AD48" s="75">
        <f t="shared" si="9"/>
        <v>16.477499999999999</v>
      </c>
      <c r="AE48" s="96"/>
    </row>
    <row r="49" spans="1:31" ht="20.25" x14ac:dyDescent="0.25">
      <c r="A49" s="115"/>
      <c r="B49" s="119" t="s">
        <v>15</v>
      </c>
      <c r="C49" s="28">
        <v>1.2</v>
      </c>
      <c r="D49" s="30">
        <f t="shared" si="23"/>
        <v>19.862500000000001</v>
      </c>
      <c r="E49" s="30">
        <f t="shared" si="1"/>
        <v>3.97</v>
      </c>
      <c r="F49" s="31">
        <f t="shared" si="2"/>
        <v>23.8325</v>
      </c>
      <c r="H49" s="14"/>
      <c r="J49" s="15"/>
      <c r="K49" s="14"/>
      <c r="M49" s="16"/>
      <c r="N49" s="5"/>
      <c r="O49" s="5"/>
      <c r="P49" s="5"/>
      <c r="Q49" s="5"/>
      <c r="R49" s="5"/>
      <c r="S49" s="5"/>
      <c r="T49" s="5"/>
      <c r="U49" s="5"/>
      <c r="V49" s="5"/>
      <c r="W49" s="5"/>
      <c r="Y49" s="115"/>
      <c r="Z49" s="119" t="s">
        <v>15</v>
      </c>
      <c r="AA49" s="28">
        <v>1.2</v>
      </c>
      <c r="AB49" s="87">
        <f>D49</f>
        <v>19.862500000000001</v>
      </c>
      <c r="AC49" s="87">
        <f t="shared" si="8"/>
        <v>3.97</v>
      </c>
      <c r="AD49" s="88">
        <f t="shared" si="9"/>
        <v>23.8325</v>
      </c>
      <c r="AE49" s="96"/>
    </row>
    <row r="50" spans="1:31" ht="20.25" x14ac:dyDescent="0.25">
      <c r="A50" s="115"/>
      <c r="B50" s="120"/>
      <c r="C50" s="28">
        <v>3</v>
      </c>
      <c r="D50" s="30">
        <f t="shared" si="23"/>
        <v>17.1875</v>
      </c>
      <c r="E50" s="30">
        <f t="shared" si="1"/>
        <v>3.44</v>
      </c>
      <c r="F50" s="31">
        <f t="shared" si="2"/>
        <v>20.627500000000001</v>
      </c>
      <c r="H50" s="14"/>
      <c r="J50" s="15"/>
      <c r="K50" s="14"/>
      <c r="M50" s="16"/>
      <c r="N50" s="5"/>
      <c r="O50" s="5"/>
      <c r="P50" s="5"/>
      <c r="Q50" s="5"/>
      <c r="R50" s="5"/>
      <c r="S50" s="5"/>
      <c r="T50" s="5"/>
      <c r="U50" s="5"/>
      <c r="V50" s="5"/>
      <c r="W50" s="5"/>
      <c r="Y50" s="115"/>
      <c r="Z50" s="120"/>
      <c r="AA50" s="28">
        <v>3</v>
      </c>
      <c r="AB50" s="74">
        <f t="shared" si="7"/>
        <v>14.609375</v>
      </c>
      <c r="AC50" s="74">
        <f t="shared" si="8"/>
        <v>2.92</v>
      </c>
      <c r="AD50" s="75">
        <f t="shared" si="9"/>
        <v>17.529375000000002</v>
      </c>
      <c r="AE50" s="96"/>
    </row>
    <row r="51" spans="1:31" ht="20.25" x14ac:dyDescent="0.25">
      <c r="A51" s="115"/>
      <c r="B51" s="118" t="s">
        <v>13</v>
      </c>
      <c r="C51" s="28">
        <v>1.2</v>
      </c>
      <c r="D51" s="30">
        <f t="shared" si="23"/>
        <v>20.3125</v>
      </c>
      <c r="E51" s="30">
        <f t="shared" si="1"/>
        <v>4.0599999999999996</v>
      </c>
      <c r="F51" s="31">
        <f t="shared" si="2"/>
        <v>24.372499999999999</v>
      </c>
      <c r="H51" s="14"/>
      <c r="J51" s="15"/>
      <c r="K51" s="14"/>
      <c r="M51" s="16"/>
      <c r="N51" s="5"/>
      <c r="O51" s="5"/>
      <c r="P51" s="5"/>
      <c r="Q51" s="5"/>
      <c r="R51" s="5"/>
      <c r="S51" s="5"/>
      <c r="T51" s="5"/>
      <c r="U51" s="5"/>
      <c r="V51" s="5"/>
      <c r="W51" s="5"/>
      <c r="Y51" s="115"/>
      <c r="Z51" s="118" t="s">
        <v>13</v>
      </c>
      <c r="AA51" s="28">
        <v>1.2</v>
      </c>
      <c r="AB51" s="87">
        <f>D51</f>
        <v>20.3125</v>
      </c>
      <c r="AC51" s="87">
        <f t="shared" si="8"/>
        <v>4.0599999999999996</v>
      </c>
      <c r="AD51" s="88">
        <f t="shared" si="9"/>
        <v>24.372499999999999</v>
      </c>
      <c r="AE51" s="96"/>
    </row>
    <row r="52" spans="1:31" ht="20.25" x14ac:dyDescent="0.25">
      <c r="A52" s="115"/>
      <c r="B52" s="118"/>
      <c r="C52" s="28">
        <v>3</v>
      </c>
      <c r="D52" s="30">
        <f t="shared" si="23"/>
        <v>18.225000000000001</v>
      </c>
      <c r="E52" s="30">
        <f t="shared" si="1"/>
        <v>3.65</v>
      </c>
      <c r="F52" s="31">
        <f t="shared" si="2"/>
        <v>21.875</v>
      </c>
      <c r="H52" s="14"/>
      <c r="J52" s="15"/>
      <c r="K52" s="14"/>
      <c r="M52" s="16"/>
      <c r="N52" s="5"/>
      <c r="O52" s="5"/>
      <c r="P52" s="5"/>
      <c r="Q52" s="5"/>
      <c r="R52" s="5"/>
      <c r="S52" s="5"/>
      <c r="T52" s="5"/>
      <c r="U52" s="5"/>
      <c r="V52" s="5"/>
      <c r="W52" s="5"/>
      <c r="Y52" s="115"/>
      <c r="Z52" s="118"/>
      <c r="AA52" s="28">
        <v>3</v>
      </c>
      <c r="AB52" s="74">
        <f t="shared" si="7"/>
        <v>15.491250000000001</v>
      </c>
      <c r="AC52" s="74">
        <f t="shared" si="8"/>
        <v>3.1</v>
      </c>
      <c r="AD52" s="75">
        <f t="shared" si="9"/>
        <v>18.591250000000002</v>
      </c>
      <c r="AE52" s="96"/>
    </row>
    <row r="53" spans="1:31" ht="20.25" x14ac:dyDescent="0.25">
      <c r="A53" s="115"/>
      <c r="B53" s="119" t="s">
        <v>16</v>
      </c>
      <c r="C53" s="28">
        <v>1.2</v>
      </c>
      <c r="D53" s="30">
        <f t="shared" si="23"/>
        <v>22.349999999999998</v>
      </c>
      <c r="E53" s="30">
        <f t="shared" si="1"/>
        <v>4.47</v>
      </c>
      <c r="F53" s="31">
        <f t="shared" si="2"/>
        <v>26.819999999999997</v>
      </c>
      <c r="H53" s="14"/>
      <c r="J53" s="15"/>
      <c r="K53" s="14"/>
      <c r="M53" s="16"/>
      <c r="N53" s="5"/>
      <c r="O53" s="5"/>
      <c r="P53" s="5"/>
      <c r="Q53" s="5"/>
      <c r="R53" s="5"/>
      <c r="S53" s="5"/>
      <c r="T53" s="5"/>
      <c r="U53" s="5"/>
      <c r="V53" s="5"/>
      <c r="W53" s="5"/>
      <c r="Y53" s="115"/>
      <c r="Z53" s="119" t="s">
        <v>16</v>
      </c>
      <c r="AA53" s="28">
        <v>1.2</v>
      </c>
      <c r="AB53" s="87">
        <f>D53</f>
        <v>22.349999999999998</v>
      </c>
      <c r="AC53" s="87">
        <f t="shared" si="8"/>
        <v>4.47</v>
      </c>
      <c r="AD53" s="88">
        <f t="shared" si="9"/>
        <v>26.819999999999997</v>
      </c>
      <c r="AE53" s="96"/>
    </row>
    <row r="54" spans="1:31" ht="21" thickBot="1" x14ac:dyDescent="0.3">
      <c r="A54" s="116"/>
      <c r="B54" s="121"/>
      <c r="C54" s="42">
        <v>3</v>
      </c>
      <c r="D54" s="45">
        <f t="shared" si="23"/>
        <v>20.049999999999997</v>
      </c>
      <c r="E54" s="43">
        <f t="shared" si="1"/>
        <v>4.01</v>
      </c>
      <c r="F54" s="44">
        <f t="shared" si="2"/>
        <v>24.059999999999995</v>
      </c>
      <c r="H54" s="14"/>
      <c r="J54" s="15"/>
      <c r="K54" s="14"/>
      <c r="M54" s="16"/>
      <c r="N54" s="5"/>
      <c r="O54" s="5"/>
      <c r="P54" s="5"/>
      <c r="Q54" s="5"/>
      <c r="R54" s="5"/>
      <c r="S54" s="5"/>
      <c r="T54" s="5"/>
      <c r="U54" s="5"/>
      <c r="V54" s="5"/>
      <c r="W54" s="5"/>
      <c r="Y54" s="116"/>
      <c r="Z54" s="121"/>
      <c r="AA54" s="42">
        <v>3</v>
      </c>
      <c r="AB54" s="76">
        <f t="shared" si="7"/>
        <v>17.042499999999997</v>
      </c>
      <c r="AC54" s="77">
        <f t="shared" si="8"/>
        <v>3.41</v>
      </c>
      <c r="AD54" s="78">
        <f t="shared" si="9"/>
        <v>20.452499999999997</v>
      </c>
      <c r="AE54" s="96"/>
    </row>
    <row r="55" spans="1:31" ht="20.25" x14ac:dyDescent="0.25">
      <c r="A55" s="101" t="s">
        <v>18</v>
      </c>
      <c r="B55" s="103">
        <v>27</v>
      </c>
      <c r="C55" s="11">
        <v>1.2</v>
      </c>
      <c r="D55" s="12">
        <v>23.29</v>
      </c>
      <c r="E55" s="12">
        <f t="shared" si="1"/>
        <v>4.66</v>
      </c>
      <c r="F55" s="13">
        <f t="shared" si="2"/>
        <v>27.95</v>
      </c>
      <c r="H55" s="14"/>
      <c r="J55" s="15"/>
      <c r="K55" s="14"/>
      <c r="M55" s="16"/>
      <c r="N55" s="5"/>
      <c r="O55" s="5"/>
      <c r="P55" s="5"/>
      <c r="Q55" s="5"/>
      <c r="R55" s="5"/>
      <c r="S55" s="5"/>
      <c r="T55" s="5"/>
      <c r="U55" s="5"/>
      <c r="V55" s="5"/>
      <c r="W55" s="5"/>
      <c r="Y55" s="101" t="s">
        <v>18</v>
      </c>
      <c r="Z55" s="103">
        <v>27</v>
      </c>
      <c r="AA55" s="53">
        <v>1.2</v>
      </c>
      <c r="AB55" s="82">
        <f>D55</f>
        <v>23.29</v>
      </c>
      <c r="AC55" s="82">
        <f t="shared" si="8"/>
        <v>4.66</v>
      </c>
      <c r="AD55" s="83">
        <f t="shared" si="9"/>
        <v>27.95</v>
      </c>
      <c r="AE55" s="96"/>
    </row>
    <row r="56" spans="1:31" ht="20.25" x14ac:dyDescent="0.25">
      <c r="A56" s="102"/>
      <c r="B56" s="104"/>
      <c r="C56" s="46">
        <v>3</v>
      </c>
      <c r="D56" s="24">
        <f t="shared" ref="D56:D62" si="24">M56</f>
        <v>18.63</v>
      </c>
      <c r="E56" s="24">
        <f t="shared" si="1"/>
        <v>3.73</v>
      </c>
      <c r="F56" s="25">
        <f t="shared" si="2"/>
        <v>22.36</v>
      </c>
      <c r="H56" s="14">
        <f t="shared" si="3"/>
        <v>2.4299999999999997</v>
      </c>
      <c r="I56" s="4">
        <v>600</v>
      </c>
      <c r="J56" s="15">
        <f t="shared" ref="J56" si="25">I56*B55/1000</f>
        <v>16.2</v>
      </c>
      <c r="K56" s="14">
        <f t="shared" si="4"/>
        <v>2.4299999999999997</v>
      </c>
      <c r="L56" s="4">
        <f t="shared" si="5"/>
        <v>21.21</v>
      </c>
      <c r="M56" s="16">
        <f t="shared" si="6"/>
        <v>18.63</v>
      </c>
      <c r="N56" s="5"/>
      <c r="O56" s="5"/>
      <c r="P56" s="5"/>
      <c r="Q56" s="5"/>
      <c r="R56" s="5"/>
      <c r="S56" s="5"/>
      <c r="T56" s="5"/>
      <c r="U56" s="5"/>
      <c r="V56" s="5"/>
      <c r="W56" s="5"/>
      <c r="Y56" s="102"/>
      <c r="Z56" s="104"/>
      <c r="AA56" s="56">
        <v>3</v>
      </c>
      <c r="AB56" s="71">
        <f t="shared" si="7"/>
        <v>15.835499999999998</v>
      </c>
      <c r="AC56" s="71">
        <f t="shared" si="8"/>
        <v>3.17</v>
      </c>
      <c r="AD56" s="79">
        <f t="shared" si="9"/>
        <v>19.005499999999998</v>
      </c>
      <c r="AE56" s="96"/>
    </row>
    <row r="57" spans="1:31" ht="20.25" x14ac:dyDescent="0.25">
      <c r="A57" s="102"/>
      <c r="B57" s="104">
        <v>28</v>
      </c>
      <c r="C57" s="17">
        <v>1.2</v>
      </c>
      <c r="D57" s="18">
        <f t="shared" si="24"/>
        <v>24.15</v>
      </c>
      <c r="E57" s="18">
        <f t="shared" si="1"/>
        <v>4.83</v>
      </c>
      <c r="F57" s="19">
        <f t="shared" si="2"/>
        <v>28.979999999999997</v>
      </c>
      <c r="H57" s="14">
        <f t="shared" si="3"/>
        <v>3.1499999999999986</v>
      </c>
      <c r="I57" s="4">
        <v>750</v>
      </c>
      <c r="J57" s="15">
        <f t="shared" si="18"/>
        <v>21</v>
      </c>
      <c r="K57" s="14">
        <f t="shared" si="4"/>
        <v>3.1499999999999986</v>
      </c>
      <c r="L57" s="4">
        <f t="shared" si="5"/>
        <v>27.49</v>
      </c>
      <c r="M57" s="16">
        <f t="shared" si="6"/>
        <v>24.15</v>
      </c>
      <c r="N57" s="5"/>
      <c r="O57" s="5"/>
      <c r="P57" s="5"/>
      <c r="Q57" s="5"/>
      <c r="R57" s="5"/>
      <c r="S57" s="5"/>
      <c r="T57" s="5"/>
      <c r="U57" s="5"/>
      <c r="V57" s="5"/>
      <c r="W57" s="5"/>
      <c r="Y57" s="102"/>
      <c r="Z57" s="104">
        <v>28</v>
      </c>
      <c r="AA57" s="55">
        <v>1.2</v>
      </c>
      <c r="AB57" s="84">
        <f>D57</f>
        <v>24.15</v>
      </c>
      <c r="AC57" s="84">
        <f t="shared" si="8"/>
        <v>4.83</v>
      </c>
      <c r="AD57" s="85">
        <f t="shared" si="9"/>
        <v>28.979999999999997</v>
      </c>
      <c r="AE57" s="96"/>
    </row>
    <row r="58" spans="1:31" ht="20.25" x14ac:dyDescent="0.25">
      <c r="A58" s="102"/>
      <c r="B58" s="104"/>
      <c r="C58" s="17">
        <v>3</v>
      </c>
      <c r="D58" s="18">
        <f t="shared" si="24"/>
        <v>19.32</v>
      </c>
      <c r="E58" s="18">
        <f t="shared" si="1"/>
        <v>3.86</v>
      </c>
      <c r="F58" s="19">
        <f t="shared" si="2"/>
        <v>23.18</v>
      </c>
      <c r="H58" s="14">
        <f t="shared" si="3"/>
        <v>2.5199999999999996</v>
      </c>
      <c r="I58" s="4">
        <v>600</v>
      </c>
      <c r="J58" s="15">
        <f t="shared" si="19"/>
        <v>16.8</v>
      </c>
      <c r="K58" s="14">
        <f t="shared" si="4"/>
        <v>2.5199999999999996</v>
      </c>
      <c r="L58" s="4">
        <f t="shared" si="5"/>
        <v>21.99</v>
      </c>
      <c r="M58" s="16">
        <f t="shared" si="6"/>
        <v>19.32</v>
      </c>
      <c r="N58" s="5"/>
      <c r="O58" s="5"/>
      <c r="P58" s="5"/>
      <c r="Q58" s="5"/>
      <c r="R58" s="5"/>
      <c r="S58" s="5"/>
      <c r="T58" s="5"/>
      <c r="U58" s="5"/>
      <c r="V58" s="5"/>
      <c r="W58" s="5"/>
      <c r="Y58" s="102"/>
      <c r="Z58" s="104"/>
      <c r="AA58" s="55">
        <v>3</v>
      </c>
      <c r="AB58" s="67">
        <f t="shared" si="7"/>
        <v>16.422000000000001</v>
      </c>
      <c r="AC58" s="67">
        <f t="shared" si="8"/>
        <v>3.28</v>
      </c>
      <c r="AD58" s="68">
        <f t="shared" si="9"/>
        <v>19.702000000000002</v>
      </c>
      <c r="AE58" s="96"/>
    </row>
    <row r="59" spans="1:31" ht="20.25" x14ac:dyDescent="0.25">
      <c r="A59" s="102"/>
      <c r="B59" s="104">
        <v>30</v>
      </c>
      <c r="C59" s="17">
        <v>1.2</v>
      </c>
      <c r="D59" s="18">
        <f t="shared" si="24"/>
        <v>25.874999999999996</v>
      </c>
      <c r="E59" s="18">
        <f t="shared" si="1"/>
        <v>5.18</v>
      </c>
      <c r="F59" s="19">
        <f t="shared" si="2"/>
        <v>31.054999999999996</v>
      </c>
      <c r="H59" s="14">
        <f t="shared" si="3"/>
        <v>3.3749999999999964</v>
      </c>
      <c r="I59" s="4">
        <v>750</v>
      </c>
      <c r="J59" s="15">
        <f t="shared" si="20"/>
        <v>22.5</v>
      </c>
      <c r="K59" s="14">
        <f t="shared" si="4"/>
        <v>3.3749999999999964</v>
      </c>
      <c r="L59" s="4">
        <f t="shared" si="5"/>
        <v>29.45</v>
      </c>
      <c r="M59" s="16">
        <f t="shared" si="6"/>
        <v>25.874999999999996</v>
      </c>
      <c r="N59" s="5"/>
      <c r="O59" s="5"/>
      <c r="P59" s="5"/>
      <c r="Q59" s="5"/>
      <c r="R59" s="5"/>
      <c r="S59" s="5"/>
      <c r="T59" s="5"/>
      <c r="U59" s="5"/>
      <c r="V59" s="5"/>
      <c r="W59" s="5"/>
      <c r="Y59" s="102"/>
      <c r="Z59" s="104">
        <v>30</v>
      </c>
      <c r="AA59" s="55">
        <v>1.2</v>
      </c>
      <c r="AB59" s="84">
        <f>D59</f>
        <v>25.874999999999996</v>
      </c>
      <c r="AC59" s="84">
        <f t="shared" si="8"/>
        <v>5.18</v>
      </c>
      <c r="AD59" s="85">
        <f t="shared" si="9"/>
        <v>31.054999999999996</v>
      </c>
      <c r="AE59" s="96"/>
    </row>
    <row r="60" spans="1:31" ht="20.25" x14ac:dyDescent="0.25">
      <c r="A60" s="102"/>
      <c r="B60" s="104"/>
      <c r="C60" s="17">
        <v>3</v>
      </c>
      <c r="D60" s="18">
        <f t="shared" si="24"/>
        <v>20.7</v>
      </c>
      <c r="E60" s="18">
        <f t="shared" si="1"/>
        <v>4.1399999999999997</v>
      </c>
      <c r="F60" s="19">
        <f t="shared" si="2"/>
        <v>24.84</v>
      </c>
      <c r="H60" s="14">
        <f t="shared" si="3"/>
        <v>2.6999999999999993</v>
      </c>
      <c r="I60" s="4">
        <v>600</v>
      </c>
      <c r="J60" s="15">
        <f t="shared" si="21"/>
        <v>18</v>
      </c>
      <c r="K60" s="14">
        <f t="shared" si="4"/>
        <v>2.6999999999999993</v>
      </c>
      <c r="L60" s="4">
        <f t="shared" si="5"/>
        <v>23.56</v>
      </c>
      <c r="M60" s="16">
        <f t="shared" si="6"/>
        <v>20.7</v>
      </c>
      <c r="N60" s="5"/>
      <c r="O60" s="5"/>
      <c r="P60" s="5"/>
      <c r="Q60" s="5"/>
      <c r="R60" s="5"/>
      <c r="S60" s="5"/>
      <c r="T60" s="5"/>
      <c r="U60" s="5"/>
      <c r="V60" s="5"/>
      <c r="W60" s="5"/>
      <c r="Y60" s="102"/>
      <c r="Z60" s="104"/>
      <c r="AA60" s="55">
        <v>3</v>
      </c>
      <c r="AB60" s="67">
        <f t="shared" si="7"/>
        <v>17.594999999999999</v>
      </c>
      <c r="AC60" s="67">
        <f t="shared" si="8"/>
        <v>3.52</v>
      </c>
      <c r="AD60" s="68">
        <f t="shared" si="9"/>
        <v>21.114999999999998</v>
      </c>
      <c r="AE60" s="96"/>
    </row>
    <row r="61" spans="1:31" ht="20.25" x14ac:dyDescent="0.25">
      <c r="A61" s="102"/>
      <c r="B61" s="104">
        <v>32</v>
      </c>
      <c r="C61" s="17">
        <v>1.2</v>
      </c>
      <c r="D61" s="18">
        <f t="shared" si="24"/>
        <v>27.599999999999998</v>
      </c>
      <c r="E61" s="18">
        <f t="shared" si="1"/>
        <v>5.52</v>
      </c>
      <c r="F61" s="19">
        <f t="shared" si="2"/>
        <v>33.119999999999997</v>
      </c>
      <c r="H61" s="14">
        <f t="shared" si="3"/>
        <v>3.5999999999999979</v>
      </c>
      <c r="I61" s="4">
        <v>750</v>
      </c>
      <c r="J61" s="15">
        <f>I61*B61/1000</f>
        <v>24</v>
      </c>
      <c r="K61" s="14">
        <f t="shared" si="4"/>
        <v>3.5999999999999979</v>
      </c>
      <c r="L61" s="4">
        <f t="shared" si="5"/>
        <v>31.42</v>
      </c>
      <c r="M61" s="16">
        <f t="shared" si="6"/>
        <v>27.599999999999998</v>
      </c>
      <c r="N61" s="5"/>
      <c r="O61" s="5"/>
      <c r="P61" s="5"/>
      <c r="Q61" s="5"/>
      <c r="R61" s="5"/>
      <c r="S61" s="5"/>
      <c r="T61" s="5"/>
      <c r="U61" s="5"/>
      <c r="V61" s="5"/>
      <c r="W61" s="5"/>
      <c r="Y61" s="102"/>
      <c r="Z61" s="104">
        <v>32</v>
      </c>
      <c r="AA61" s="55">
        <v>1.2</v>
      </c>
      <c r="AB61" s="84">
        <f>D61</f>
        <v>27.599999999999998</v>
      </c>
      <c r="AC61" s="84">
        <f t="shared" si="8"/>
        <v>5.52</v>
      </c>
      <c r="AD61" s="85">
        <f t="shared" si="9"/>
        <v>33.119999999999997</v>
      </c>
      <c r="AE61" s="96"/>
    </row>
    <row r="62" spans="1:31" ht="21" thickBot="1" x14ac:dyDescent="0.3">
      <c r="A62" s="102"/>
      <c r="B62" s="104"/>
      <c r="C62" s="17">
        <v>3</v>
      </c>
      <c r="D62" s="18">
        <f t="shared" si="24"/>
        <v>22.08</v>
      </c>
      <c r="E62" s="18">
        <f t="shared" si="1"/>
        <v>4.42</v>
      </c>
      <c r="F62" s="19">
        <f t="shared" si="2"/>
        <v>26.5</v>
      </c>
      <c r="H62" s="14">
        <f>D62-J62</f>
        <v>2.879999999999999</v>
      </c>
      <c r="I62" s="4">
        <v>600</v>
      </c>
      <c r="J62" s="15">
        <f>I62*B61/1000</f>
        <v>19.2</v>
      </c>
      <c r="K62" s="14">
        <f>D62-J62</f>
        <v>2.879999999999999</v>
      </c>
      <c r="L62" s="4">
        <f t="shared" si="5"/>
        <v>25.13</v>
      </c>
      <c r="M62" s="16">
        <f>J62*1.15</f>
        <v>22.08</v>
      </c>
      <c r="N62" s="5"/>
      <c r="O62" s="5"/>
      <c r="P62" s="5"/>
      <c r="Q62" s="5"/>
      <c r="R62" s="5"/>
      <c r="S62" s="5"/>
      <c r="T62" s="5"/>
      <c r="U62" s="5"/>
      <c r="V62" s="5"/>
      <c r="W62" s="5"/>
      <c r="Y62" s="102"/>
      <c r="Z62" s="104"/>
      <c r="AA62" s="55">
        <v>3</v>
      </c>
      <c r="AB62" s="67">
        <f t="shared" si="7"/>
        <v>18.767999999999997</v>
      </c>
      <c r="AC62" s="67">
        <f t="shared" si="8"/>
        <v>3.75</v>
      </c>
      <c r="AD62" s="68">
        <f t="shared" si="9"/>
        <v>22.517999999999997</v>
      </c>
      <c r="AE62" s="96"/>
    </row>
    <row r="63" spans="1:31" ht="33" customHeight="1" x14ac:dyDescent="0.25">
      <c r="A63" s="97" t="s">
        <v>36</v>
      </c>
      <c r="B63" s="99" t="s">
        <v>19</v>
      </c>
      <c r="C63" s="11">
        <v>1.2</v>
      </c>
      <c r="D63" s="12">
        <v>21</v>
      </c>
      <c r="E63" s="12">
        <f t="shared" si="1"/>
        <v>4.2</v>
      </c>
      <c r="F63" s="13">
        <f>D63+E63</f>
        <v>25.2</v>
      </c>
      <c r="H63" s="14" t="e">
        <f t="shared" si="3"/>
        <v>#VALUE!</v>
      </c>
      <c r="I63" s="4">
        <v>750</v>
      </c>
      <c r="J63" s="15" t="e">
        <f>B63*I63/1000</f>
        <v>#VALUE!</v>
      </c>
      <c r="K63" s="14" t="e">
        <f>D63-J63</f>
        <v>#VALUE!</v>
      </c>
      <c r="M63" s="16"/>
      <c r="N63" s="5"/>
      <c r="O63" s="5"/>
      <c r="P63" s="5"/>
      <c r="Q63" s="5"/>
      <c r="R63" s="5"/>
      <c r="S63" s="5"/>
      <c r="T63" s="5"/>
      <c r="U63" s="5"/>
      <c r="V63" s="5"/>
      <c r="W63" s="5"/>
      <c r="Y63" s="97" t="s">
        <v>36</v>
      </c>
      <c r="Z63" s="99" t="s">
        <v>19</v>
      </c>
      <c r="AA63" s="53">
        <v>1.2</v>
      </c>
      <c r="AB63" s="82">
        <f>D63</f>
        <v>21</v>
      </c>
      <c r="AC63" s="82">
        <f t="shared" si="8"/>
        <v>4.2</v>
      </c>
      <c r="AD63" s="83">
        <f>AB63+AC63</f>
        <v>25.2</v>
      </c>
      <c r="AE63" s="96"/>
    </row>
    <row r="64" spans="1:31" ht="33" customHeight="1" thickBot="1" x14ac:dyDescent="0.3">
      <c r="A64" s="98"/>
      <c r="B64" s="100"/>
      <c r="C64" s="20">
        <v>3</v>
      </c>
      <c r="D64" s="21">
        <v>16.8</v>
      </c>
      <c r="E64" s="21">
        <f t="shared" si="1"/>
        <v>3.36</v>
      </c>
      <c r="F64" s="22">
        <f t="shared" si="2"/>
        <v>20.16</v>
      </c>
      <c r="H64" s="14"/>
      <c r="I64" s="4">
        <v>600</v>
      </c>
      <c r="J64" s="15" t="e">
        <f>B63*I64/1000</f>
        <v>#VALUE!</v>
      </c>
      <c r="K64" s="14" t="e">
        <f t="shared" si="4"/>
        <v>#VALUE!</v>
      </c>
      <c r="M64" s="16"/>
      <c r="N64" s="5"/>
      <c r="O64" s="5"/>
      <c r="P64" s="5"/>
      <c r="Q64" s="5"/>
      <c r="R64" s="5"/>
      <c r="S64" s="5"/>
      <c r="T64" s="5"/>
      <c r="U64" s="5"/>
      <c r="V64" s="5"/>
      <c r="W64" s="5"/>
      <c r="Y64" s="98"/>
      <c r="Z64" s="100"/>
      <c r="AA64" s="54">
        <v>3</v>
      </c>
      <c r="AB64" s="69">
        <f t="shared" si="7"/>
        <v>14.28</v>
      </c>
      <c r="AC64" s="69">
        <f t="shared" si="8"/>
        <v>2.86</v>
      </c>
      <c r="AD64" s="70">
        <f t="shared" ref="AD64" si="26">AB64+AC64</f>
        <v>17.14</v>
      </c>
      <c r="AE64" s="96"/>
    </row>
    <row r="65" spans="1:31" ht="107.25" hidden="1" customHeight="1" thickBot="1" x14ac:dyDescent="0.3">
      <c r="A65" s="23" t="s">
        <v>4</v>
      </c>
      <c r="B65" s="8" t="s">
        <v>5</v>
      </c>
      <c r="C65" s="8" t="s">
        <v>6</v>
      </c>
      <c r="D65" s="9" t="s">
        <v>28</v>
      </c>
      <c r="E65" s="9" t="s">
        <v>7</v>
      </c>
      <c r="F65" s="10" t="s">
        <v>29</v>
      </c>
      <c r="H65" s="14"/>
      <c r="J65" s="1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Y65" s="23" t="s">
        <v>4</v>
      </c>
      <c r="Z65" s="8" t="s">
        <v>5</v>
      </c>
      <c r="AA65" s="8" t="s">
        <v>6</v>
      </c>
      <c r="AB65" s="80" t="s">
        <v>41</v>
      </c>
      <c r="AC65" s="80" t="s">
        <v>7</v>
      </c>
      <c r="AD65" s="81" t="s">
        <v>42</v>
      </c>
      <c r="AE65" s="96"/>
    </row>
    <row r="66" spans="1:31" s="37" customFormat="1" ht="20.25" customHeight="1" x14ac:dyDescent="0.25">
      <c r="A66" s="127" t="s">
        <v>37</v>
      </c>
      <c r="B66" s="99" t="s">
        <v>32</v>
      </c>
      <c r="C66" s="11">
        <v>1.2</v>
      </c>
      <c r="D66" s="12">
        <v>628</v>
      </c>
      <c r="E66" s="12">
        <f t="shared" ref="E66:E67" si="27">ROUND((D66*0.2),2)</f>
        <v>125.6</v>
      </c>
      <c r="F66" s="13">
        <f>D66+E66</f>
        <v>753.6</v>
      </c>
      <c r="I66" s="38"/>
      <c r="Y66" s="127" t="s">
        <v>37</v>
      </c>
      <c r="Z66" s="99" t="s">
        <v>32</v>
      </c>
      <c r="AA66" s="53">
        <v>1.2</v>
      </c>
      <c r="AB66" s="82">
        <f t="shared" ref="AB66:AB74" si="28">D66</f>
        <v>628</v>
      </c>
      <c r="AC66" s="82">
        <f t="shared" ref="AC66:AC74" si="29">ROUND((AB66*0.2),2)</f>
        <v>125.6</v>
      </c>
      <c r="AD66" s="83">
        <f>AB66+AC66</f>
        <v>753.6</v>
      </c>
      <c r="AE66" s="96"/>
    </row>
    <row r="67" spans="1:31" s="37" customFormat="1" ht="20.25" x14ac:dyDescent="0.25">
      <c r="A67" s="128"/>
      <c r="B67" s="104"/>
      <c r="C67" s="17">
        <v>3</v>
      </c>
      <c r="D67" s="18">
        <v>534</v>
      </c>
      <c r="E67" s="18">
        <f t="shared" si="27"/>
        <v>106.8</v>
      </c>
      <c r="F67" s="19">
        <f t="shared" ref="F67" si="30">D67+E67</f>
        <v>640.79999999999995</v>
      </c>
      <c r="I67" s="38"/>
      <c r="Y67" s="128"/>
      <c r="Z67" s="104"/>
      <c r="AA67" s="55">
        <v>3</v>
      </c>
      <c r="AB67" s="84">
        <f t="shared" si="28"/>
        <v>534</v>
      </c>
      <c r="AC67" s="84">
        <f t="shared" si="29"/>
        <v>106.8</v>
      </c>
      <c r="AD67" s="85">
        <f t="shared" ref="AD67" si="31">AB67+AC67</f>
        <v>640.79999999999995</v>
      </c>
      <c r="AE67" s="96"/>
    </row>
    <row r="68" spans="1:31" s="37" customFormat="1" ht="20.25" x14ac:dyDescent="0.25">
      <c r="A68" s="128"/>
      <c r="B68" s="104" t="s">
        <v>33</v>
      </c>
      <c r="C68" s="17">
        <v>1.2</v>
      </c>
      <c r="D68" s="18">
        <v>640</v>
      </c>
      <c r="E68" s="18">
        <f t="shared" ref="E68:E74" si="32">ROUND((D68*0.2),2)</f>
        <v>128</v>
      </c>
      <c r="F68" s="19">
        <f>D68+E68</f>
        <v>768</v>
      </c>
      <c r="I68" s="38"/>
      <c r="Y68" s="128"/>
      <c r="Z68" s="104" t="s">
        <v>33</v>
      </c>
      <c r="AA68" s="55">
        <v>1.2</v>
      </c>
      <c r="AB68" s="84">
        <f t="shared" si="28"/>
        <v>640</v>
      </c>
      <c r="AC68" s="84">
        <f t="shared" si="29"/>
        <v>128</v>
      </c>
      <c r="AD68" s="85">
        <f>AB68+AC68</f>
        <v>768</v>
      </c>
      <c r="AE68" s="96"/>
    </row>
    <row r="69" spans="1:31" s="37" customFormat="1" ht="20.25" x14ac:dyDescent="0.25">
      <c r="A69" s="128"/>
      <c r="B69" s="104"/>
      <c r="C69" s="17">
        <v>3</v>
      </c>
      <c r="D69" s="18">
        <v>593.33000000000004</v>
      </c>
      <c r="E69" s="18">
        <f t="shared" si="32"/>
        <v>118.67</v>
      </c>
      <c r="F69" s="19">
        <f t="shared" ref="F69" si="33">D69+E69</f>
        <v>712</v>
      </c>
      <c r="I69" s="38"/>
      <c r="Y69" s="128"/>
      <c r="Z69" s="104"/>
      <c r="AA69" s="55">
        <v>3</v>
      </c>
      <c r="AB69" s="84">
        <f t="shared" si="28"/>
        <v>593.33000000000004</v>
      </c>
      <c r="AC69" s="84">
        <f t="shared" si="29"/>
        <v>118.67</v>
      </c>
      <c r="AD69" s="85">
        <f t="shared" ref="AD69" si="34">AB69+AC69</f>
        <v>712</v>
      </c>
      <c r="AE69" s="96"/>
    </row>
    <row r="70" spans="1:31" s="37" customFormat="1" ht="20.25" x14ac:dyDescent="0.25">
      <c r="A70" s="128"/>
      <c r="B70" s="103" t="s">
        <v>34</v>
      </c>
      <c r="C70" s="46">
        <v>1.2</v>
      </c>
      <c r="D70" s="24">
        <v>660</v>
      </c>
      <c r="E70" s="24">
        <f t="shared" si="32"/>
        <v>132</v>
      </c>
      <c r="F70" s="25">
        <f>D70+E70</f>
        <v>792</v>
      </c>
      <c r="I70" s="38"/>
      <c r="Y70" s="128"/>
      <c r="Z70" s="103" t="s">
        <v>34</v>
      </c>
      <c r="AA70" s="56">
        <v>1.2</v>
      </c>
      <c r="AB70" s="86">
        <f t="shared" si="28"/>
        <v>660</v>
      </c>
      <c r="AC70" s="86">
        <f t="shared" si="29"/>
        <v>132</v>
      </c>
      <c r="AD70" s="93">
        <f>AB70+AC70</f>
        <v>792</v>
      </c>
      <c r="AE70" s="96"/>
    </row>
    <row r="71" spans="1:31" s="37" customFormat="1" ht="21" thickBot="1" x14ac:dyDescent="0.3">
      <c r="A71" s="129"/>
      <c r="B71" s="100"/>
      <c r="C71" s="20">
        <v>3</v>
      </c>
      <c r="D71" s="21">
        <v>626.66999999999996</v>
      </c>
      <c r="E71" s="21">
        <f t="shared" si="32"/>
        <v>125.33</v>
      </c>
      <c r="F71" s="22">
        <f t="shared" ref="F71" si="35">D71+E71</f>
        <v>752</v>
      </c>
      <c r="I71" s="38"/>
      <c r="Y71" s="129"/>
      <c r="Z71" s="100"/>
      <c r="AA71" s="54">
        <v>3</v>
      </c>
      <c r="AB71" s="92">
        <f t="shared" si="28"/>
        <v>626.66999999999996</v>
      </c>
      <c r="AC71" s="92">
        <f t="shared" si="29"/>
        <v>125.33</v>
      </c>
      <c r="AD71" s="94">
        <f t="shared" ref="AD71" si="36">AB71+AC71</f>
        <v>752</v>
      </c>
      <c r="AE71" s="96"/>
    </row>
    <row r="72" spans="1:31" s="37" customFormat="1" ht="64.5" customHeight="1" thickBot="1" x14ac:dyDescent="0.3">
      <c r="A72" s="48" t="s">
        <v>35</v>
      </c>
      <c r="B72" s="49"/>
      <c r="C72" s="49"/>
      <c r="D72" s="50">
        <v>544</v>
      </c>
      <c r="E72" s="50">
        <f t="shared" si="32"/>
        <v>108.8</v>
      </c>
      <c r="F72" s="51">
        <f>D72+E72</f>
        <v>652.79999999999995</v>
      </c>
      <c r="I72" s="38"/>
      <c r="Y72" s="48" t="s">
        <v>35</v>
      </c>
      <c r="Z72" s="49"/>
      <c r="AA72" s="49"/>
      <c r="AB72" s="91">
        <f t="shared" si="28"/>
        <v>544</v>
      </c>
      <c r="AC72" s="91">
        <f t="shared" si="29"/>
        <v>108.8</v>
      </c>
      <c r="AD72" s="95">
        <f>AB72+AC72</f>
        <v>652.79999999999995</v>
      </c>
      <c r="AE72" s="96"/>
    </row>
    <row r="73" spans="1:31" s="37" customFormat="1" ht="48" customHeight="1" x14ac:dyDescent="0.25">
      <c r="A73" s="97" t="s">
        <v>39</v>
      </c>
      <c r="B73" s="99" t="s">
        <v>38</v>
      </c>
      <c r="C73" s="11">
        <v>1.2</v>
      </c>
      <c r="D73" s="12">
        <v>800</v>
      </c>
      <c r="E73" s="12">
        <f t="shared" si="32"/>
        <v>160</v>
      </c>
      <c r="F73" s="13">
        <f>D73+E73</f>
        <v>960</v>
      </c>
      <c r="I73" s="38"/>
      <c r="Y73" s="97" t="s">
        <v>39</v>
      </c>
      <c r="Z73" s="99" t="s">
        <v>38</v>
      </c>
      <c r="AA73" s="53">
        <v>1.2</v>
      </c>
      <c r="AB73" s="82">
        <f t="shared" si="28"/>
        <v>800</v>
      </c>
      <c r="AC73" s="82">
        <f t="shared" si="29"/>
        <v>160</v>
      </c>
      <c r="AD73" s="83">
        <f>AB73+AC73</f>
        <v>960</v>
      </c>
      <c r="AE73" s="96"/>
    </row>
    <row r="74" spans="1:31" s="37" customFormat="1" ht="48" customHeight="1" thickBot="1" x14ac:dyDescent="0.3">
      <c r="A74" s="98"/>
      <c r="B74" s="100"/>
      <c r="C74" s="20">
        <v>3</v>
      </c>
      <c r="D74" s="21">
        <v>640</v>
      </c>
      <c r="E74" s="21">
        <f t="shared" si="32"/>
        <v>128</v>
      </c>
      <c r="F74" s="22">
        <f t="shared" ref="F74" si="37">D74+E74</f>
        <v>768</v>
      </c>
      <c r="I74" s="38"/>
      <c r="Y74" s="98"/>
      <c r="Z74" s="100"/>
      <c r="AA74" s="54">
        <v>3</v>
      </c>
      <c r="AB74" s="92">
        <f t="shared" si="28"/>
        <v>640</v>
      </c>
      <c r="AC74" s="92">
        <f t="shared" si="29"/>
        <v>128</v>
      </c>
      <c r="AD74" s="94">
        <f t="shared" ref="AD74" si="38">AB74+AC74</f>
        <v>768</v>
      </c>
      <c r="AE74" s="96"/>
    </row>
    <row r="75" spans="1:31" s="37" customFormat="1" ht="20.25" x14ac:dyDescent="0.25">
      <c r="A75" s="33"/>
      <c r="B75" s="34"/>
      <c r="C75" s="34"/>
      <c r="D75" s="35"/>
      <c r="E75" s="35"/>
      <c r="F75" s="35"/>
      <c r="I75" s="38"/>
      <c r="Y75" s="33"/>
      <c r="Z75" s="34"/>
      <c r="AA75" s="34"/>
      <c r="AB75" s="35"/>
      <c r="AC75" s="35"/>
      <c r="AD75" s="35"/>
    </row>
    <row r="76" spans="1:31" s="37" customFormat="1" ht="20.25" hidden="1" x14ac:dyDescent="0.25">
      <c r="A76" s="33"/>
      <c r="B76" s="34"/>
      <c r="C76" s="34"/>
      <c r="D76" s="35"/>
      <c r="E76" s="35"/>
      <c r="F76" s="35"/>
      <c r="I76" s="38"/>
      <c r="Y76" s="33"/>
      <c r="Z76" s="34"/>
      <c r="AA76" s="34"/>
      <c r="AB76" s="35"/>
      <c r="AC76" s="35"/>
      <c r="AD76" s="35"/>
    </row>
    <row r="77" spans="1:31" s="37" customFormat="1" ht="20.25" hidden="1" x14ac:dyDescent="0.25">
      <c r="A77" s="33"/>
      <c r="B77" s="34"/>
      <c r="C77" s="34"/>
      <c r="D77" s="35"/>
      <c r="E77" s="35"/>
      <c r="F77" s="35"/>
      <c r="I77" s="38"/>
      <c r="Y77" s="33"/>
      <c r="Z77" s="34"/>
      <c r="AA77" s="34"/>
      <c r="AB77" s="35"/>
      <c r="AC77" s="35"/>
      <c r="AD77" s="35"/>
    </row>
    <row r="78" spans="1:31" s="37" customFormat="1" ht="20.25" hidden="1" x14ac:dyDescent="0.25">
      <c r="A78" s="33"/>
      <c r="B78" s="34"/>
      <c r="C78" s="34"/>
      <c r="D78" s="35"/>
      <c r="E78" s="35"/>
      <c r="F78" s="35"/>
      <c r="I78" s="38"/>
      <c r="Y78" s="33"/>
      <c r="Z78" s="34"/>
      <c r="AA78" s="34"/>
      <c r="AB78" s="35"/>
      <c r="AC78" s="35"/>
      <c r="AD78" s="35"/>
    </row>
    <row r="79" spans="1:31" s="37" customFormat="1" ht="18.75" hidden="1" x14ac:dyDescent="0.3">
      <c r="A79" s="36"/>
      <c r="B79" s="36"/>
      <c r="C79" s="36"/>
      <c r="D79" s="36"/>
      <c r="E79" s="36"/>
      <c r="F79" s="36"/>
      <c r="I79" s="38"/>
      <c r="Y79" s="36"/>
      <c r="Z79" s="36"/>
      <c r="AA79" s="36"/>
      <c r="AB79" s="36"/>
      <c r="AC79" s="36"/>
      <c r="AD79" s="36"/>
    </row>
    <row r="80" spans="1:31" s="37" customFormat="1" ht="18.75" hidden="1" x14ac:dyDescent="0.3">
      <c r="A80" s="47" t="s">
        <v>26</v>
      </c>
      <c r="B80" s="36"/>
      <c r="C80" s="36"/>
      <c r="D80" s="36"/>
      <c r="F80" s="52" t="s">
        <v>27</v>
      </c>
      <c r="I80" s="38"/>
      <c r="Y80" s="47" t="s">
        <v>26</v>
      </c>
      <c r="Z80" s="36"/>
      <c r="AA80" s="36"/>
      <c r="AB80" s="36"/>
      <c r="AD80" s="52" t="s">
        <v>27</v>
      </c>
    </row>
    <row r="81" spans="9:9" s="37" customFormat="1" ht="15" hidden="1" x14ac:dyDescent="0.25">
      <c r="I81" s="38"/>
    </row>
    <row r="82" spans="9:9" s="37" customFormat="1" ht="15" x14ac:dyDescent="0.25">
      <c r="I82" s="38"/>
    </row>
    <row r="83" spans="9:9" s="37" customFormat="1" ht="15" x14ac:dyDescent="0.25">
      <c r="I83" s="38"/>
    </row>
    <row r="84" spans="9:9" s="37" customFormat="1" ht="15" x14ac:dyDescent="0.25">
      <c r="I84" s="38"/>
    </row>
  </sheetData>
  <mergeCells count="88">
    <mergeCell ref="Y73:Y74"/>
    <mergeCell ref="Z73:Z74"/>
    <mergeCell ref="Y63:Y64"/>
    <mergeCell ref="Z63:Z64"/>
    <mergeCell ref="Y66:Y71"/>
    <mergeCell ref="Z66:Z67"/>
    <mergeCell ref="Z68:Z69"/>
    <mergeCell ref="Z70:Z71"/>
    <mergeCell ref="Y55:Y62"/>
    <mergeCell ref="Z55:Z56"/>
    <mergeCell ref="Z57:Z58"/>
    <mergeCell ref="Z59:Z60"/>
    <mergeCell ref="Z61:Z62"/>
    <mergeCell ref="Y41:Y46"/>
    <mergeCell ref="Z41:Z42"/>
    <mergeCell ref="Z43:Z44"/>
    <mergeCell ref="Z45:Z46"/>
    <mergeCell ref="Y47:Y54"/>
    <mergeCell ref="Z47:Z48"/>
    <mergeCell ref="Z49:Z50"/>
    <mergeCell ref="Z51:Z52"/>
    <mergeCell ref="Z53:Z54"/>
    <mergeCell ref="Y33:Y40"/>
    <mergeCell ref="Z33:Z34"/>
    <mergeCell ref="Z35:Z36"/>
    <mergeCell ref="Z37:Z38"/>
    <mergeCell ref="Z39:Z40"/>
    <mergeCell ref="Y21:Y26"/>
    <mergeCell ref="Z21:Z22"/>
    <mergeCell ref="Z23:Z24"/>
    <mergeCell ref="Z25:Z26"/>
    <mergeCell ref="Y27:Y32"/>
    <mergeCell ref="Z27:Z28"/>
    <mergeCell ref="Z29:Z30"/>
    <mergeCell ref="Z31:Z32"/>
    <mergeCell ref="Y6:AD6"/>
    <mergeCell ref="Y8:AD8"/>
    <mergeCell ref="Y9:AD9"/>
    <mergeCell ref="Y10:AD10"/>
    <mergeCell ref="Y13:Y20"/>
    <mergeCell ref="Z13:Z14"/>
    <mergeCell ref="Z15:Z16"/>
    <mergeCell ref="Z17:Z18"/>
    <mergeCell ref="Z19:Z20"/>
    <mergeCell ref="A73:A74"/>
    <mergeCell ref="B73:B74"/>
    <mergeCell ref="B66:B67"/>
    <mergeCell ref="A66:A71"/>
    <mergeCell ref="B68:B69"/>
    <mergeCell ref="B70:B71"/>
    <mergeCell ref="A6:F6"/>
    <mergeCell ref="A8:F8"/>
    <mergeCell ref="A9:F9"/>
    <mergeCell ref="A10:F10"/>
    <mergeCell ref="A13:A20"/>
    <mergeCell ref="B13:B14"/>
    <mergeCell ref="B15:B16"/>
    <mergeCell ref="B17:B18"/>
    <mergeCell ref="B19:B20"/>
    <mergeCell ref="A21:A26"/>
    <mergeCell ref="B21:B22"/>
    <mergeCell ref="B23:B24"/>
    <mergeCell ref="B25:B26"/>
    <mergeCell ref="A27:A32"/>
    <mergeCell ref="B27:B28"/>
    <mergeCell ref="B29:B30"/>
    <mergeCell ref="B31:B32"/>
    <mergeCell ref="A33:A40"/>
    <mergeCell ref="B33:B34"/>
    <mergeCell ref="B35:B36"/>
    <mergeCell ref="B37:B38"/>
    <mergeCell ref="B39:B40"/>
    <mergeCell ref="A41:A46"/>
    <mergeCell ref="B41:B42"/>
    <mergeCell ref="B43:B44"/>
    <mergeCell ref="B45:B46"/>
    <mergeCell ref="A47:A54"/>
    <mergeCell ref="B47:B48"/>
    <mergeCell ref="B49:B50"/>
    <mergeCell ref="B51:B52"/>
    <mergeCell ref="B53:B54"/>
    <mergeCell ref="A63:A64"/>
    <mergeCell ref="B63:B64"/>
    <mergeCell ref="A55:A62"/>
    <mergeCell ref="B55:B56"/>
    <mergeCell ref="B57:B58"/>
    <mergeCell ref="B59:B60"/>
    <mergeCell ref="B61:B62"/>
  </mergeCells>
  <printOptions horizontalCentered="1"/>
  <pageMargins left="0.70866141732283472" right="0.70866141732283472" top="0.39370078740157483" bottom="0.19685039370078741" header="0" footer="0"/>
  <pageSetup paperSize="9" scale="25" orientation="portrait" verticalDpi="0" r:id="rId1"/>
  <rowBreaks count="1" manualBreakCount="1">
    <brk id="6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2023-05-31T07:51:19Z</dcterms:modified>
</cp:coreProperties>
</file>