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АВСД  01.01.23 " sheetId="1" r:id="rId1"/>
  </sheets>
  <definedNames/>
  <calcPr fullCalcOnLoad="1"/>
</workbook>
</file>

<file path=xl/sharedStrings.xml><?xml version="1.0" encoding="utf-8"?>
<sst xmlns="http://schemas.openxmlformats.org/spreadsheetml/2006/main" count="120" uniqueCount="46">
  <si>
    <t>Вид продукции</t>
  </si>
  <si>
    <t>Порода</t>
  </si>
  <si>
    <t>Диаметр, см</t>
  </si>
  <si>
    <t>Сорт</t>
  </si>
  <si>
    <t xml:space="preserve">франко-верхний лесосклад </t>
  </si>
  <si>
    <t>франко-промежуточный склад</t>
  </si>
  <si>
    <t>франко-вагон станция отправления</t>
  </si>
  <si>
    <t>себесто-имость</t>
  </si>
  <si>
    <t>рента-бельность</t>
  </si>
  <si>
    <t>цена</t>
  </si>
  <si>
    <t>Лесоматериалы круглые хвойных пород</t>
  </si>
  <si>
    <t>до 13 включительно</t>
  </si>
  <si>
    <t>В</t>
  </si>
  <si>
    <t>С</t>
  </si>
  <si>
    <t>D</t>
  </si>
  <si>
    <t>14-25</t>
  </si>
  <si>
    <t>А</t>
  </si>
  <si>
    <t>25 руб. 60 коп.</t>
  </si>
  <si>
    <t>21 руб. 00 коп.</t>
  </si>
  <si>
    <t>14 руб. 40 коп.</t>
  </si>
  <si>
    <t>26 и более</t>
  </si>
  <si>
    <t>35 руб. 20 коп.</t>
  </si>
  <si>
    <t>28 руб. 80 коп.</t>
  </si>
  <si>
    <t>17 руб. 90 коп.</t>
  </si>
  <si>
    <t>Лесоматериалы круглые лиственных пород</t>
  </si>
  <si>
    <t>12 руб. 70 коп.</t>
  </si>
  <si>
    <t>10 руб. 60 коп.</t>
  </si>
  <si>
    <t>18 руб. 40 коп.</t>
  </si>
  <si>
    <t>15 руб. 30 коп.</t>
  </si>
  <si>
    <t>21 руб. 80 коп.</t>
  </si>
  <si>
    <t>Сосна</t>
  </si>
  <si>
    <t>Ель</t>
  </si>
  <si>
    <t>B</t>
  </si>
  <si>
    <t>C</t>
  </si>
  <si>
    <t>A</t>
  </si>
  <si>
    <t xml:space="preserve">Береза </t>
  </si>
  <si>
    <t xml:space="preserve"> до 13 включительно</t>
  </si>
  <si>
    <t>франко-нижний склад, франко склад покупателя</t>
  </si>
  <si>
    <t>от 4 и более</t>
  </si>
  <si>
    <t>Дуб, ясень</t>
  </si>
  <si>
    <t xml:space="preserve">Прейскурант отпускных цен № 51 </t>
  </si>
  <si>
    <t>Осина</t>
  </si>
  <si>
    <t>Ольха</t>
  </si>
  <si>
    <t>с учетом биржевых котировок торгового периода октябрь-декабрь 2022 г.</t>
  </si>
  <si>
    <t>действительны с 01.01.2023 г. по 31.03.2023 г.</t>
  </si>
  <si>
    <t xml:space="preserve">на лесоматериалы круглые в заготовленном виде  при реализации по биржевым котировкам по гражданско-правовым договорам </t>
  </si>
</sst>
</file>

<file path=xl/styles.xml><?xml version="1.0" encoding="utf-8"?>
<styleSheet xmlns="http://schemas.openxmlformats.org/spreadsheetml/2006/main">
  <numFmts count="33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b/>
      <sz val="15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2" fontId="49" fillId="0" borderId="11" xfId="0" applyNumberFormat="1" applyFont="1" applyBorder="1" applyAlignment="1">
      <alignment horizontal="center" vertical="center"/>
    </xf>
    <xf numFmtId="2" fontId="50" fillId="0" borderId="11" xfId="0" applyNumberFormat="1" applyFont="1" applyBorder="1" applyAlignment="1">
      <alignment horizontal="center" vertical="center"/>
    </xf>
    <xf numFmtId="2" fontId="49" fillId="0" borderId="11" xfId="0" applyNumberFormat="1" applyFont="1" applyBorder="1" applyAlignment="1">
      <alignment/>
    </xf>
    <xf numFmtId="2" fontId="49" fillId="0" borderId="0" xfId="0" applyNumberFormat="1" applyFont="1" applyBorder="1" applyAlignment="1">
      <alignment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49" fillId="0" borderId="11" xfId="0" applyNumberFormat="1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2" fontId="49" fillId="0" borderId="23" xfId="0" applyNumberFormat="1" applyFont="1" applyBorder="1" applyAlignment="1">
      <alignment horizontal="center" vertical="center"/>
    </xf>
    <xf numFmtId="2" fontId="50" fillId="0" borderId="23" xfId="0" applyNumberFormat="1" applyFont="1" applyBorder="1" applyAlignment="1">
      <alignment horizontal="center" vertical="center"/>
    </xf>
    <xf numFmtId="2" fontId="49" fillId="0" borderId="23" xfId="0" applyNumberFormat="1" applyFont="1" applyFill="1" applyBorder="1" applyAlignment="1">
      <alignment horizontal="center" vertical="center"/>
    </xf>
    <xf numFmtId="2" fontId="49" fillId="0" borderId="23" xfId="0" applyNumberFormat="1" applyFont="1" applyBorder="1" applyAlignment="1">
      <alignment/>
    </xf>
    <xf numFmtId="2" fontId="49" fillId="0" borderId="24" xfId="0" applyNumberFormat="1" applyFont="1" applyBorder="1" applyAlignment="1">
      <alignment/>
    </xf>
    <xf numFmtId="2" fontId="49" fillId="0" borderId="25" xfId="0" applyNumberFormat="1" applyFont="1" applyBorder="1" applyAlignment="1">
      <alignment/>
    </xf>
    <xf numFmtId="2" fontId="49" fillId="0" borderId="26" xfId="0" applyNumberFormat="1" applyFont="1" applyBorder="1" applyAlignment="1">
      <alignment/>
    </xf>
    <xf numFmtId="2" fontId="4" fillId="0" borderId="17" xfId="0" applyNumberFormat="1" applyFont="1" applyFill="1" applyBorder="1" applyAlignment="1">
      <alignment horizontal="center" vertical="center" wrapText="1"/>
    </xf>
    <xf numFmtId="2" fontId="49" fillId="0" borderId="19" xfId="0" applyNumberFormat="1" applyFont="1" applyBorder="1" applyAlignment="1">
      <alignment horizontal="center" vertical="center"/>
    </xf>
    <xf numFmtId="2" fontId="49" fillId="0" borderId="27" xfId="0" applyNumberFormat="1" applyFont="1" applyBorder="1" applyAlignment="1">
      <alignment horizontal="center" vertical="center"/>
    </xf>
    <xf numFmtId="2" fontId="49" fillId="0" borderId="21" xfId="0" applyNumberFormat="1" applyFont="1" applyBorder="1" applyAlignment="1">
      <alignment horizontal="center" vertical="center"/>
    </xf>
    <xf numFmtId="2" fontId="49" fillId="0" borderId="22" xfId="0" applyNumberFormat="1" applyFont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30" xfId="0" applyNumberFormat="1" applyFont="1" applyFill="1" applyBorder="1" applyAlignment="1">
      <alignment horizontal="center"/>
    </xf>
    <xf numFmtId="1" fontId="4" fillId="0" borderId="29" xfId="0" applyNumberFormat="1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vertical="center" wrapText="1"/>
    </xf>
    <xf numFmtId="2" fontId="4" fillId="0" borderId="32" xfId="0" applyNumberFormat="1" applyFont="1" applyFill="1" applyBorder="1" applyAlignment="1">
      <alignment vertical="center" wrapText="1"/>
    </xf>
    <xf numFmtId="2" fontId="0" fillId="0" borderId="31" xfId="0" applyNumberFormat="1" applyFont="1" applyFill="1" applyBorder="1" applyAlignment="1">
      <alignment vertical="center" wrapText="1"/>
    </xf>
    <xf numFmtId="2" fontId="0" fillId="0" borderId="32" xfId="0" applyNumberFormat="1" applyFont="1" applyFill="1" applyBorder="1" applyAlignment="1">
      <alignment vertical="center" wrapText="1"/>
    </xf>
    <xf numFmtId="2" fontId="48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/>
    </xf>
    <xf numFmtId="2" fontId="4" fillId="0" borderId="33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2" fontId="48" fillId="0" borderId="0" xfId="0" applyNumberFormat="1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34" xfId="0" applyNumberFormat="1" applyFont="1" applyFill="1" applyBorder="1" applyAlignment="1">
      <alignment horizontal="center" vertical="center"/>
    </xf>
    <xf numFmtId="2" fontId="4" fillId="0" borderId="35" xfId="0" applyNumberFormat="1" applyFont="1" applyFill="1" applyBorder="1" applyAlignment="1">
      <alignment horizontal="center" vertical="center"/>
    </xf>
    <xf numFmtId="2" fontId="4" fillId="0" borderId="36" xfId="0" applyNumberFormat="1" applyFont="1" applyFill="1" applyBorder="1" applyAlignment="1">
      <alignment horizontal="center" vertical="center"/>
    </xf>
    <xf numFmtId="2" fontId="4" fillId="0" borderId="30" xfId="0" applyNumberFormat="1" applyFont="1" applyFill="1" applyBorder="1" applyAlignment="1">
      <alignment horizontal="center" vertical="center"/>
    </xf>
    <xf numFmtId="2" fontId="4" fillId="0" borderId="37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2" fontId="4" fillId="0" borderId="20" xfId="0" applyNumberFormat="1" applyFont="1" applyFill="1" applyBorder="1" applyAlignment="1">
      <alignment/>
    </xf>
    <xf numFmtId="2" fontId="4" fillId="0" borderId="30" xfId="0" applyNumberFormat="1" applyFont="1" applyFill="1" applyBorder="1" applyAlignment="1">
      <alignment/>
    </xf>
    <xf numFmtId="2" fontId="4" fillId="6" borderId="14" xfId="0" applyNumberFormat="1" applyFont="1" applyFill="1" applyBorder="1" applyAlignment="1">
      <alignment horizontal="center" vertical="center" wrapText="1"/>
    </xf>
    <xf numFmtId="2" fontId="4" fillId="6" borderId="15" xfId="0" applyNumberFormat="1" applyFont="1" applyFill="1" applyBorder="1" applyAlignment="1">
      <alignment horizontal="center" vertical="center" wrapText="1"/>
    </xf>
    <xf numFmtId="2" fontId="4" fillId="6" borderId="18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1" fillId="0" borderId="45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top" wrapText="1"/>
    </xf>
    <xf numFmtId="0" fontId="48" fillId="0" borderId="48" xfId="0" applyFont="1" applyBorder="1" applyAlignment="1">
      <alignment horizontal="center" vertical="top" wrapText="1"/>
    </xf>
    <xf numFmtId="0" fontId="48" fillId="0" borderId="49" xfId="0" applyFont="1" applyBorder="1" applyAlignment="1">
      <alignment horizontal="center" vertical="top" wrapText="1"/>
    </xf>
    <xf numFmtId="0" fontId="48" fillId="0" borderId="5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2" fontId="48" fillId="0" borderId="51" xfId="0" applyNumberFormat="1" applyFont="1" applyBorder="1" applyAlignment="1">
      <alignment horizontal="center" vertical="top" wrapText="1"/>
    </xf>
    <xf numFmtId="2" fontId="48" fillId="0" borderId="52" xfId="0" applyNumberFormat="1" applyFont="1" applyBorder="1" applyAlignment="1">
      <alignment horizontal="center" vertical="top" wrapText="1"/>
    </xf>
    <xf numFmtId="2" fontId="48" fillId="0" borderId="53" xfId="0" applyNumberFormat="1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48" fillId="0" borderId="38" xfId="0" applyFont="1" applyFill="1" applyBorder="1" applyAlignment="1">
      <alignment horizontal="center" vertical="center" wrapText="1"/>
    </xf>
    <xf numFmtId="0" fontId="48" fillId="0" borderId="54" xfId="0" applyFont="1" applyFill="1" applyBorder="1" applyAlignment="1">
      <alignment horizontal="center" vertical="center" wrapText="1"/>
    </xf>
    <xf numFmtId="0" fontId="48" fillId="0" borderId="39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55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2" fontId="4" fillId="0" borderId="56" xfId="0" applyNumberFormat="1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2" fontId="4" fillId="0" borderId="5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8" fillId="0" borderId="56" xfId="0" applyNumberFormat="1" applyFont="1" applyFill="1" applyBorder="1" applyAlignment="1">
      <alignment horizontal="center" vertical="center" wrapText="1"/>
    </xf>
    <xf numFmtId="2" fontId="48" fillId="0" borderId="29" xfId="0" applyNumberFormat="1" applyFont="1" applyFill="1" applyBorder="1" applyAlignment="1">
      <alignment horizontal="center" vertical="center" wrapText="1"/>
    </xf>
    <xf numFmtId="2" fontId="48" fillId="0" borderId="23" xfId="0" applyNumberFormat="1" applyFont="1" applyFill="1" applyBorder="1" applyAlignment="1">
      <alignment horizontal="center" vertical="center" wrapText="1"/>
    </xf>
    <xf numFmtId="2" fontId="48" fillId="0" borderId="50" xfId="0" applyNumberFormat="1" applyFont="1" applyFill="1" applyBorder="1" applyAlignment="1">
      <alignment horizontal="center" vertical="center" wrapText="1"/>
    </xf>
    <xf numFmtId="2" fontId="48" fillId="0" borderId="57" xfId="0" applyNumberFormat="1" applyFont="1" applyFill="1" applyBorder="1" applyAlignment="1">
      <alignment horizontal="center" vertical="center" wrapText="1"/>
    </xf>
    <xf numFmtId="2" fontId="4" fillId="0" borderId="38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50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56" xfId="0" applyNumberFormat="1" applyFont="1" applyFill="1" applyBorder="1" applyAlignment="1">
      <alignment horizontal="center" vertical="center"/>
    </xf>
    <xf numFmtId="2" fontId="4" fillId="0" borderId="29" xfId="0" applyNumberFormat="1" applyFont="1" applyFill="1" applyBorder="1" applyAlignment="1">
      <alignment horizontal="center" vertical="center"/>
    </xf>
    <xf numFmtId="2" fontId="4" fillId="0" borderId="33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0" fillId="0" borderId="29" xfId="0" applyNumberFormat="1" applyFont="1" applyFill="1" applyBorder="1" applyAlignment="1">
      <alignment horizontal="center" vertical="center" wrapText="1"/>
    </xf>
    <xf numFmtId="2" fontId="0" fillId="0" borderId="33" xfId="0" applyNumberFormat="1" applyFont="1" applyFill="1" applyBorder="1" applyAlignment="1">
      <alignment horizontal="center" vertical="center" wrapText="1"/>
    </xf>
    <xf numFmtId="2" fontId="4" fillId="0" borderId="57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8" fillId="0" borderId="58" xfId="0" applyNumberFormat="1" applyFont="1" applyFill="1" applyBorder="1" applyAlignment="1">
      <alignment horizontal="center" vertical="center" wrapText="1"/>
    </xf>
    <xf numFmtId="2" fontId="4" fillId="0" borderId="58" xfId="0" applyNumberFormat="1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2" fontId="48" fillId="0" borderId="33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2" fontId="4" fillId="6" borderId="56" xfId="0" applyNumberFormat="1" applyFont="1" applyFill="1" applyBorder="1" applyAlignment="1">
      <alignment horizontal="center" vertical="center" wrapText="1"/>
    </xf>
    <xf numFmtId="0" fontId="0" fillId="6" borderId="29" xfId="0" applyFont="1" applyFill="1" applyBorder="1" applyAlignment="1">
      <alignment horizontal="center" vertical="center" wrapText="1"/>
    </xf>
    <xf numFmtId="0" fontId="0" fillId="6" borderId="33" xfId="0" applyFont="1" applyFill="1" applyBorder="1" applyAlignment="1">
      <alignment horizontal="center" vertical="center" wrapText="1"/>
    </xf>
    <xf numFmtId="2" fontId="4" fillId="6" borderId="29" xfId="0" applyNumberFormat="1" applyFont="1" applyFill="1" applyBorder="1" applyAlignment="1">
      <alignment horizontal="center" vertical="center" wrapText="1"/>
    </xf>
    <xf numFmtId="2" fontId="4" fillId="6" borderId="33" xfId="0" applyNumberFormat="1" applyFont="1" applyFill="1" applyBorder="1" applyAlignment="1">
      <alignment horizontal="center" vertical="center" wrapText="1"/>
    </xf>
    <xf numFmtId="2" fontId="4" fillId="6" borderId="23" xfId="0" applyNumberFormat="1" applyFont="1" applyFill="1" applyBorder="1" applyAlignment="1">
      <alignment horizontal="center" vertical="center" wrapText="1"/>
    </xf>
    <xf numFmtId="2" fontId="4" fillId="6" borderId="58" xfId="0" applyNumberFormat="1" applyFont="1" applyFill="1" applyBorder="1" applyAlignment="1">
      <alignment horizontal="center" vertical="center" wrapText="1"/>
    </xf>
    <xf numFmtId="2" fontId="4" fillId="6" borderId="30" xfId="0" applyNumberFormat="1" applyFont="1" applyFill="1" applyBorder="1" applyAlignment="1">
      <alignment horizontal="center" vertical="center" wrapText="1"/>
    </xf>
    <xf numFmtId="2" fontId="4" fillId="6" borderId="59" xfId="0" applyNumberFormat="1" applyFont="1" applyFill="1" applyBorder="1" applyAlignment="1">
      <alignment horizontal="center" vertical="center" wrapText="1"/>
    </xf>
    <xf numFmtId="2" fontId="48" fillId="6" borderId="50" xfId="0" applyNumberFormat="1" applyFont="1" applyFill="1" applyBorder="1" applyAlignment="1">
      <alignment horizontal="center" vertical="center" wrapText="1"/>
    </xf>
    <xf numFmtId="2" fontId="48" fillId="6" borderId="12" xfId="0" applyNumberFormat="1" applyFont="1" applyFill="1" applyBorder="1" applyAlignment="1">
      <alignment horizontal="center" vertical="center" wrapText="1"/>
    </xf>
    <xf numFmtId="2" fontId="48" fillId="6" borderId="22" xfId="0" applyNumberFormat="1" applyFont="1" applyFill="1" applyBorder="1" applyAlignment="1">
      <alignment horizontal="center" vertical="center" wrapText="1"/>
    </xf>
    <xf numFmtId="2" fontId="48" fillId="6" borderId="56" xfId="0" applyNumberFormat="1" applyFont="1" applyFill="1" applyBorder="1" applyAlignment="1">
      <alignment horizontal="center" vertical="center" wrapText="1"/>
    </xf>
    <xf numFmtId="2" fontId="48" fillId="6" borderId="29" xfId="0" applyNumberFormat="1" applyFont="1" applyFill="1" applyBorder="1" applyAlignment="1">
      <alignment horizontal="center" vertical="center" wrapText="1"/>
    </xf>
    <xf numFmtId="2" fontId="48" fillId="6" borderId="23" xfId="0" applyNumberFormat="1" applyFont="1" applyFill="1" applyBorder="1" applyAlignment="1">
      <alignment horizontal="center" vertical="center" wrapText="1"/>
    </xf>
    <xf numFmtId="2" fontId="4" fillId="6" borderId="57" xfId="0" applyNumberFormat="1" applyFont="1" applyFill="1" applyBorder="1" applyAlignment="1">
      <alignment horizontal="center" vertical="center" wrapText="1"/>
    </xf>
    <xf numFmtId="2" fontId="4" fillId="6" borderId="20" xfId="0" applyNumberFormat="1" applyFont="1" applyFill="1" applyBorder="1" applyAlignment="1">
      <alignment horizontal="center" vertical="center" wrapText="1"/>
    </xf>
    <xf numFmtId="2" fontId="4" fillId="6" borderId="3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tabSelected="1" zoomScalePageLayoutView="0" workbookViewId="0" topLeftCell="A26">
      <selection activeCell="Q21" sqref="Q21"/>
    </sheetView>
  </sheetViews>
  <sheetFormatPr defaultColWidth="9.00390625" defaultRowHeight="12.75"/>
  <cols>
    <col min="1" max="1" width="21.875" style="0" customWidth="1"/>
    <col min="2" max="2" width="12.00390625" style="0" customWidth="1"/>
    <col min="3" max="3" width="18.25390625" style="0" customWidth="1"/>
    <col min="4" max="4" width="13.125" style="0" customWidth="1"/>
    <col min="5" max="5" width="12.875" style="0" hidden="1" customWidth="1"/>
    <col min="6" max="6" width="12.25390625" style="0" hidden="1" customWidth="1"/>
    <col min="10" max="10" width="36.25390625" style="0" customWidth="1"/>
    <col min="11" max="13" width="9.125" style="0" hidden="1" customWidth="1"/>
  </cols>
  <sheetData>
    <row r="1" spans="1:14" ht="14.25" customHeight="1">
      <c r="A1" s="3"/>
      <c r="B1" s="3"/>
      <c r="C1" s="3"/>
      <c r="D1" s="3"/>
      <c r="E1" s="3"/>
      <c r="F1" s="67"/>
      <c r="G1" s="3"/>
      <c r="H1" s="3"/>
      <c r="I1" s="3"/>
      <c r="J1" s="3"/>
      <c r="K1" s="4"/>
      <c r="L1" s="4"/>
      <c r="M1" s="4"/>
      <c r="N1" s="5"/>
    </row>
    <row r="2" spans="1:14" ht="22.5">
      <c r="A2" s="89" t="s">
        <v>40</v>
      </c>
      <c r="B2" s="89"/>
      <c r="C2" s="89"/>
      <c r="D2" s="89"/>
      <c r="E2" s="89"/>
      <c r="F2" s="89"/>
      <c r="G2" s="89"/>
      <c r="H2" s="89"/>
      <c r="I2" s="89"/>
      <c r="J2" s="89"/>
      <c r="K2" s="15"/>
      <c r="L2" s="15"/>
      <c r="M2" s="15"/>
      <c r="N2" s="15"/>
    </row>
    <row r="3" spans="1:14" ht="47.25" customHeight="1">
      <c r="A3" s="113" t="s">
        <v>45</v>
      </c>
      <c r="B3" s="113"/>
      <c r="C3" s="113"/>
      <c r="D3" s="113"/>
      <c r="E3" s="113"/>
      <c r="F3" s="113"/>
      <c r="G3" s="113"/>
      <c r="H3" s="113"/>
      <c r="I3" s="113"/>
      <c r="J3" s="113"/>
      <c r="K3" s="14"/>
      <c r="L3" s="14"/>
      <c r="M3" s="14"/>
      <c r="N3" s="14"/>
    </row>
    <row r="4" spans="1:14" ht="23.25" customHeight="1">
      <c r="A4" s="113" t="s">
        <v>43</v>
      </c>
      <c r="B4" s="113"/>
      <c r="C4" s="113"/>
      <c r="D4" s="113"/>
      <c r="E4" s="113"/>
      <c r="F4" s="113"/>
      <c r="G4" s="113"/>
      <c r="H4" s="113"/>
      <c r="I4" s="113"/>
      <c r="J4" s="113"/>
      <c r="K4" s="66"/>
      <c r="L4" s="66"/>
      <c r="M4" s="66"/>
      <c r="N4" s="66"/>
    </row>
    <row r="5" spans="1:14" ht="20.25" thickBot="1">
      <c r="A5" s="114" t="s">
        <v>44</v>
      </c>
      <c r="B5" s="114"/>
      <c r="C5" s="114"/>
      <c r="D5" s="114"/>
      <c r="E5" s="114"/>
      <c r="F5" s="114"/>
      <c r="G5" s="114"/>
      <c r="H5" s="114"/>
      <c r="I5" s="114"/>
      <c r="J5" s="114"/>
      <c r="K5" s="115"/>
      <c r="L5" s="115"/>
      <c r="M5" s="115"/>
      <c r="N5" s="6"/>
    </row>
    <row r="6" spans="1:14" ht="18.75">
      <c r="A6" s="90" t="s">
        <v>0</v>
      </c>
      <c r="B6" s="92" t="s">
        <v>1</v>
      </c>
      <c r="C6" s="92" t="s">
        <v>2</v>
      </c>
      <c r="D6" s="92" t="s">
        <v>3</v>
      </c>
      <c r="E6" s="94" t="s">
        <v>4</v>
      </c>
      <c r="F6" s="95"/>
      <c r="G6" s="94" t="s">
        <v>5</v>
      </c>
      <c r="H6" s="98"/>
      <c r="I6" s="95"/>
      <c r="J6" s="100" t="s">
        <v>37</v>
      </c>
      <c r="K6" s="102" t="s">
        <v>6</v>
      </c>
      <c r="L6" s="103"/>
      <c r="M6" s="103"/>
      <c r="N6" s="7"/>
    </row>
    <row r="7" spans="1:14" ht="48.75" customHeight="1" thickBot="1">
      <c r="A7" s="91"/>
      <c r="B7" s="93"/>
      <c r="C7" s="93"/>
      <c r="D7" s="93"/>
      <c r="E7" s="96"/>
      <c r="F7" s="97"/>
      <c r="G7" s="96"/>
      <c r="H7" s="99"/>
      <c r="I7" s="97"/>
      <c r="J7" s="101"/>
      <c r="K7" s="68" t="s">
        <v>7</v>
      </c>
      <c r="L7" s="69" t="s">
        <v>8</v>
      </c>
      <c r="M7" s="69" t="s">
        <v>9</v>
      </c>
      <c r="N7" s="7"/>
    </row>
    <row r="8" spans="1:14" ht="18.75" customHeight="1" hidden="1">
      <c r="A8" s="104" t="s">
        <v>10</v>
      </c>
      <c r="B8" s="116" t="s">
        <v>31</v>
      </c>
      <c r="C8" s="41" t="s">
        <v>38</v>
      </c>
      <c r="D8" s="42" t="s">
        <v>14</v>
      </c>
      <c r="E8" s="12"/>
      <c r="F8" s="13"/>
      <c r="G8" s="107">
        <v>115.46</v>
      </c>
      <c r="H8" s="108"/>
      <c r="I8" s="109"/>
      <c r="J8" s="21">
        <f>G8*1.1</f>
        <v>127.006</v>
      </c>
      <c r="K8" s="24"/>
      <c r="L8" s="25"/>
      <c r="M8" s="69"/>
      <c r="N8" s="7"/>
    </row>
    <row r="9" spans="1:14" ht="18.75" customHeight="1">
      <c r="A9" s="105"/>
      <c r="B9" s="117"/>
      <c r="C9" s="119" t="s">
        <v>36</v>
      </c>
      <c r="D9" s="73" t="s">
        <v>12</v>
      </c>
      <c r="E9" s="70"/>
      <c r="F9" s="71"/>
      <c r="G9" s="131">
        <f>G10*1.1</f>
        <v>44.8206</v>
      </c>
      <c r="H9" s="132"/>
      <c r="I9" s="157"/>
      <c r="J9" s="20">
        <f>G9*1.1</f>
        <v>49.30266</v>
      </c>
      <c r="K9" s="26"/>
      <c r="L9" s="27"/>
      <c r="M9" s="68"/>
      <c r="N9" s="7"/>
    </row>
    <row r="10" spans="1:14" ht="18.75">
      <c r="A10" s="105"/>
      <c r="B10" s="117"/>
      <c r="C10" s="120"/>
      <c r="D10" s="73" t="s">
        <v>13</v>
      </c>
      <c r="E10" s="70"/>
      <c r="F10" s="71"/>
      <c r="G10" s="131">
        <f>G14*0.6</f>
        <v>40.745999999999995</v>
      </c>
      <c r="H10" s="132"/>
      <c r="I10" s="157"/>
      <c r="J10" s="16">
        <f>G10*1.1</f>
        <v>44.8206</v>
      </c>
      <c r="K10" s="68"/>
      <c r="L10" s="28"/>
      <c r="M10" s="68"/>
      <c r="N10" s="7"/>
    </row>
    <row r="11" spans="1:14" ht="18.75">
      <c r="A11" s="105"/>
      <c r="B11" s="117"/>
      <c r="C11" s="121"/>
      <c r="D11" s="73" t="s">
        <v>14</v>
      </c>
      <c r="E11" s="70"/>
      <c r="F11" s="71"/>
      <c r="G11" s="131">
        <f>G10*0.9</f>
        <v>36.6714</v>
      </c>
      <c r="H11" s="132"/>
      <c r="I11" s="157"/>
      <c r="J11" s="16">
        <f>G11*1.1</f>
        <v>40.33854</v>
      </c>
      <c r="K11" s="68"/>
      <c r="L11" s="28"/>
      <c r="M11" s="68"/>
      <c r="N11" s="7"/>
    </row>
    <row r="12" spans="1:14" ht="18.75" customHeight="1">
      <c r="A12" s="105"/>
      <c r="B12" s="117"/>
      <c r="C12" s="122" t="s">
        <v>15</v>
      </c>
      <c r="D12" s="43" t="s">
        <v>16</v>
      </c>
      <c r="E12" s="62" t="e">
        <f>(F13-#REF!)/#REF!*100</f>
        <v>#VALUE!</v>
      </c>
      <c r="F12" s="74"/>
      <c r="G12" s="159">
        <v>105.37</v>
      </c>
      <c r="H12" s="162"/>
      <c r="I12" s="163"/>
      <c r="J12" s="16">
        <f>J13*1.2</f>
        <v>109.52399999999999</v>
      </c>
      <c r="K12" s="8">
        <v>65</v>
      </c>
      <c r="L12" s="29">
        <f>(M12-K12)/K12*100</f>
        <v>10</v>
      </c>
      <c r="M12" s="8">
        <v>71.5</v>
      </c>
      <c r="N12" s="5"/>
    </row>
    <row r="13" spans="1:14" ht="18.75">
      <c r="A13" s="105"/>
      <c r="B13" s="117"/>
      <c r="C13" s="123"/>
      <c r="D13" s="43" t="s">
        <v>12</v>
      </c>
      <c r="E13" s="62"/>
      <c r="F13" s="63" t="s">
        <v>17</v>
      </c>
      <c r="G13" s="159">
        <v>87.64</v>
      </c>
      <c r="H13" s="162"/>
      <c r="I13" s="163"/>
      <c r="J13" s="86">
        <v>91.27</v>
      </c>
      <c r="K13" s="8"/>
      <c r="L13" s="29"/>
      <c r="M13" s="8"/>
      <c r="N13" s="5"/>
    </row>
    <row r="14" spans="1:14" ht="18.75">
      <c r="A14" s="105"/>
      <c r="B14" s="117"/>
      <c r="C14" s="123"/>
      <c r="D14" s="43" t="s">
        <v>13</v>
      </c>
      <c r="E14" s="62" t="e">
        <f>(F14-#REF!)/#REF!*100</f>
        <v>#VALUE!</v>
      </c>
      <c r="F14" s="63" t="s">
        <v>18</v>
      </c>
      <c r="G14" s="159">
        <v>67.91</v>
      </c>
      <c r="H14" s="162"/>
      <c r="I14" s="163"/>
      <c r="J14" s="86">
        <v>85.62</v>
      </c>
      <c r="K14" s="8">
        <v>65</v>
      </c>
      <c r="L14" s="29">
        <f>(M14-K14)/K14*100</f>
        <v>5.076923076923072</v>
      </c>
      <c r="M14" s="8">
        <v>68.3</v>
      </c>
      <c r="N14" s="5"/>
    </row>
    <row r="15" spans="1:14" ht="18.75">
      <c r="A15" s="105"/>
      <c r="B15" s="117"/>
      <c r="C15" s="124"/>
      <c r="D15" s="43" t="s">
        <v>14</v>
      </c>
      <c r="E15" s="62" t="e">
        <f>(F15-#REF!)/#REF!*100</f>
        <v>#VALUE!</v>
      </c>
      <c r="F15" s="63" t="s">
        <v>19</v>
      </c>
      <c r="G15" s="159">
        <v>50.32</v>
      </c>
      <c r="H15" s="162"/>
      <c r="I15" s="163"/>
      <c r="J15" s="86">
        <v>57.57</v>
      </c>
      <c r="K15" s="8">
        <v>45.9</v>
      </c>
      <c r="L15" s="29">
        <f>(M15-K15)/K15*100</f>
        <v>10.02178649237473</v>
      </c>
      <c r="M15" s="8">
        <v>50.5</v>
      </c>
      <c r="N15" s="5"/>
    </row>
    <row r="16" spans="1:14" ht="18.75">
      <c r="A16" s="105"/>
      <c r="B16" s="117"/>
      <c r="C16" s="122" t="s">
        <v>20</v>
      </c>
      <c r="D16" s="43" t="s">
        <v>16</v>
      </c>
      <c r="E16" s="62" t="e">
        <f>(F17-#REF!)/#REF!*100</f>
        <v>#VALUE!</v>
      </c>
      <c r="F16" s="74"/>
      <c r="G16" s="159">
        <v>146.55</v>
      </c>
      <c r="H16" s="162"/>
      <c r="I16" s="163"/>
      <c r="J16" s="16">
        <f>J17*1.15</f>
        <v>153.456</v>
      </c>
      <c r="K16" s="8"/>
      <c r="L16" s="29"/>
      <c r="M16" s="8"/>
      <c r="N16" s="5"/>
    </row>
    <row r="17" spans="1:14" ht="18.75" customHeight="1">
      <c r="A17" s="105"/>
      <c r="B17" s="117"/>
      <c r="C17" s="123"/>
      <c r="D17" s="43" t="s">
        <v>12</v>
      </c>
      <c r="E17" s="62"/>
      <c r="F17" s="63" t="s">
        <v>21</v>
      </c>
      <c r="G17" s="159">
        <v>128.11</v>
      </c>
      <c r="H17" s="162"/>
      <c r="I17" s="163"/>
      <c r="J17" s="86">
        <v>133.44</v>
      </c>
      <c r="K17" s="8"/>
      <c r="L17" s="29"/>
      <c r="M17" s="8"/>
      <c r="N17" s="5"/>
    </row>
    <row r="18" spans="1:14" ht="18.75" customHeight="1">
      <c r="A18" s="105"/>
      <c r="B18" s="117"/>
      <c r="C18" s="123"/>
      <c r="D18" s="43" t="s">
        <v>13</v>
      </c>
      <c r="E18" s="62"/>
      <c r="F18" s="63" t="s">
        <v>22</v>
      </c>
      <c r="G18" s="159">
        <v>112.5</v>
      </c>
      <c r="H18" s="162"/>
      <c r="I18" s="163"/>
      <c r="J18" s="86">
        <v>117.14</v>
      </c>
      <c r="K18" s="8"/>
      <c r="L18" s="29"/>
      <c r="M18" s="8"/>
      <c r="N18" s="5"/>
    </row>
    <row r="19" spans="1:14" ht="18.75" customHeight="1" thickBot="1">
      <c r="A19" s="105"/>
      <c r="B19" s="117"/>
      <c r="C19" s="123"/>
      <c r="D19" s="44" t="s">
        <v>14</v>
      </c>
      <c r="E19" s="75"/>
      <c r="F19" s="76" t="s">
        <v>23</v>
      </c>
      <c r="G19" s="174">
        <v>75.51</v>
      </c>
      <c r="H19" s="175"/>
      <c r="I19" s="176"/>
      <c r="J19" s="87">
        <v>75.05</v>
      </c>
      <c r="K19" s="8"/>
      <c r="L19" s="29"/>
      <c r="M19" s="8"/>
      <c r="N19" s="5"/>
    </row>
    <row r="20" spans="1:14" ht="18.75" customHeight="1">
      <c r="A20" s="105"/>
      <c r="B20" s="116" t="s">
        <v>30</v>
      </c>
      <c r="C20" s="158" t="s">
        <v>36</v>
      </c>
      <c r="D20" s="45" t="s">
        <v>32</v>
      </c>
      <c r="E20" s="64"/>
      <c r="F20" s="65"/>
      <c r="G20" s="168">
        <v>51.54</v>
      </c>
      <c r="H20" s="169"/>
      <c r="I20" s="170"/>
      <c r="J20" s="20">
        <f>G20*1.1</f>
        <v>56.694</v>
      </c>
      <c r="K20" s="8"/>
      <c r="L20" s="29"/>
      <c r="M20" s="8"/>
      <c r="N20" s="5"/>
    </row>
    <row r="21" spans="1:14" ht="18.75" customHeight="1">
      <c r="A21" s="105"/>
      <c r="B21" s="117"/>
      <c r="C21" s="123"/>
      <c r="D21" s="43" t="s">
        <v>33</v>
      </c>
      <c r="E21" s="62"/>
      <c r="F21" s="63"/>
      <c r="G21" s="171">
        <v>39.23</v>
      </c>
      <c r="H21" s="172"/>
      <c r="I21" s="173"/>
      <c r="J21" s="16">
        <f>G21*1.1</f>
        <v>43.153</v>
      </c>
      <c r="K21" s="8"/>
      <c r="L21" s="29"/>
      <c r="M21" s="8"/>
      <c r="N21" s="5"/>
    </row>
    <row r="22" spans="1:14" ht="18.75" customHeight="1">
      <c r="A22" s="105"/>
      <c r="B22" s="117"/>
      <c r="C22" s="124"/>
      <c r="D22" s="44" t="s">
        <v>14</v>
      </c>
      <c r="E22" s="62"/>
      <c r="F22" s="63"/>
      <c r="G22" s="131">
        <f>G21*0.9</f>
        <v>35.306999999999995</v>
      </c>
      <c r="H22" s="132"/>
      <c r="I22" s="133"/>
      <c r="J22" s="16">
        <f>G22*1.1</f>
        <v>38.8377</v>
      </c>
      <c r="K22" s="8"/>
      <c r="L22" s="29"/>
      <c r="M22" s="8"/>
      <c r="N22" s="5"/>
    </row>
    <row r="23" spans="1:14" ht="18.75" customHeight="1">
      <c r="A23" s="105"/>
      <c r="B23" s="117"/>
      <c r="C23" s="122" t="s">
        <v>15</v>
      </c>
      <c r="D23" s="43" t="s">
        <v>34</v>
      </c>
      <c r="E23" s="77"/>
      <c r="F23" s="78"/>
      <c r="G23" s="159">
        <v>84.16</v>
      </c>
      <c r="H23" s="162"/>
      <c r="I23" s="164"/>
      <c r="J23" s="16">
        <f>J24*1.15</f>
        <v>95.53049999999999</v>
      </c>
      <c r="K23" s="8"/>
      <c r="L23" s="29"/>
      <c r="M23" s="8"/>
      <c r="N23" s="5"/>
    </row>
    <row r="24" spans="1:14" ht="18.75" customHeight="1">
      <c r="A24" s="105"/>
      <c r="B24" s="117"/>
      <c r="C24" s="123"/>
      <c r="D24" s="43" t="s">
        <v>32</v>
      </c>
      <c r="E24" s="62"/>
      <c r="F24" s="63"/>
      <c r="G24" s="159">
        <v>71.52</v>
      </c>
      <c r="H24" s="162"/>
      <c r="I24" s="164"/>
      <c r="J24" s="86">
        <v>83.07</v>
      </c>
      <c r="K24" s="8"/>
      <c r="L24" s="29"/>
      <c r="M24" s="8"/>
      <c r="N24" s="5"/>
    </row>
    <row r="25" spans="1:14" ht="18.75" customHeight="1">
      <c r="A25" s="105"/>
      <c r="B25" s="117"/>
      <c r="C25" s="123"/>
      <c r="D25" s="43" t="s">
        <v>33</v>
      </c>
      <c r="E25" s="62"/>
      <c r="F25" s="63"/>
      <c r="G25" s="159">
        <v>61.97</v>
      </c>
      <c r="H25" s="162"/>
      <c r="I25" s="164"/>
      <c r="J25" s="86">
        <v>73.05</v>
      </c>
      <c r="K25" s="8"/>
      <c r="L25" s="29"/>
      <c r="M25" s="8"/>
      <c r="N25" s="5"/>
    </row>
    <row r="26" spans="1:14" ht="18.75" customHeight="1">
      <c r="A26" s="105"/>
      <c r="B26" s="117"/>
      <c r="C26" s="124"/>
      <c r="D26" s="43" t="s">
        <v>14</v>
      </c>
      <c r="E26" s="62"/>
      <c r="F26" s="63"/>
      <c r="G26" s="159">
        <v>42.9</v>
      </c>
      <c r="H26" s="162"/>
      <c r="I26" s="164"/>
      <c r="J26" s="86">
        <v>55.96</v>
      </c>
      <c r="K26" s="8"/>
      <c r="L26" s="29"/>
      <c r="M26" s="8"/>
      <c r="N26" s="5"/>
    </row>
    <row r="27" spans="1:14" ht="18.75" customHeight="1">
      <c r="A27" s="105"/>
      <c r="B27" s="117"/>
      <c r="C27" s="122" t="s">
        <v>20</v>
      </c>
      <c r="D27" s="43" t="s">
        <v>34</v>
      </c>
      <c r="E27" s="62"/>
      <c r="F27" s="63"/>
      <c r="G27" s="159">
        <v>142.67</v>
      </c>
      <c r="H27" s="162">
        <f>H28*1.05</f>
        <v>0</v>
      </c>
      <c r="I27" s="164">
        <f>I28*1.05</f>
        <v>0</v>
      </c>
      <c r="J27" s="16">
        <f>J28*1.2</f>
        <v>146.772</v>
      </c>
      <c r="K27" s="8"/>
      <c r="L27" s="29"/>
      <c r="M27" s="8"/>
      <c r="N27" s="5"/>
    </row>
    <row r="28" spans="1:14" ht="18.75" customHeight="1">
      <c r="A28" s="105"/>
      <c r="B28" s="117"/>
      <c r="C28" s="123"/>
      <c r="D28" s="43" t="s">
        <v>32</v>
      </c>
      <c r="E28" s="62"/>
      <c r="F28" s="63"/>
      <c r="G28" s="159">
        <v>121.62</v>
      </c>
      <c r="H28" s="162"/>
      <c r="I28" s="164"/>
      <c r="J28" s="86">
        <v>122.31</v>
      </c>
      <c r="K28" s="8"/>
      <c r="L28" s="29"/>
      <c r="M28" s="8"/>
      <c r="N28" s="5"/>
    </row>
    <row r="29" spans="1:14" ht="18.75" customHeight="1">
      <c r="A29" s="105"/>
      <c r="B29" s="117"/>
      <c r="C29" s="123"/>
      <c r="D29" s="43" t="s">
        <v>33</v>
      </c>
      <c r="E29" s="62"/>
      <c r="F29" s="63"/>
      <c r="G29" s="159">
        <v>99.13</v>
      </c>
      <c r="H29" s="162"/>
      <c r="I29" s="164"/>
      <c r="J29" s="86">
        <v>106.37</v>
      </c>
      <c r="K29" s="8"/>
      <c r="L29" s="29"/>
      <c r="M29" s="8"/>
      <c r="N29" s="5"/>
    </row>
    <row r="30" spans="1:14" ht="18.75" customHeight="1" thickBot="1">
      <c r="A30" s="106"/>
      <c r="B30" s="118"/>
      <c r="C30" s="128"/>
      <c r="D30" s="46" t="s">
        <v>14</v>
      </c>
      <c r="E30" s="79"/>
      <c r="F30" s="80"/>
      <c r="G30" s="165">
        <v>61.29</v>
      </c>
      <c r="H30" s="166"/>
      <c r="I30" s="167"/>
      <c r="J30" s="88">
        <v>66.05</v>
      </c>
      <c r="K30" s="8"/>
      <c r="L30" s="29"/>
      <c r="M30" s="8"/>
      <c r="N30" s="5"/>
    </row>
    <row r="31" spans="1:14" ht="18.75" customHeight="1" hidden="1">
      <c r="A31" s="110" t="s">
        <v>24</v>
      </c>
      <c r="B31" s="134" t="s">
        <v>35</v>
      </c>
      <c r="C31" s="47" t="s">
        <v>38</v>
      </c>
      <c r="D31" s="45" t="s">
        <v>14</v>
      </c>
      <c r="E31" s="64"/>
      <c r="F31" s="65"/>
      <c r="G31" s="136">
        <v>88.81</v>
      </c>
      <c r="H31" s="137"/>
      <c r="I31" s="138"/>
      <c r="J31" s="36">
        <f>G31*1.1</f>
        <v>97.69100000000002</v>
      </c>
      <c r="K31" s="37"/>
      <c r="L31" s="38"/>
      <c r="M31" s="8"/>
      <c r="N31" s="5"/>
    </row>
    <row r="32" spans="1:14" ht="18.75" customHeight="1">
      <c r="A32" s="111"/>
      <c r="B32" s="131"/>
      <c r="C32" s="126" t="s">
        <v>11</v>
      </c>
      <c r="D32" s="48" t="s">
        <v>12</v>
      </c>
      <c r="E32" s="62" t="e">
        <f>(F32-#REF!)/#REF!*100</f>
        <v>#VALUE!</v>
      </c>
      <c r="F32" s="63" t="s">
        <v>25</v>
      </c>
      <c r="G32" s="139">
        <f>G33*1.05</f>
        <v>35.589014999999996</v>
      </c>
      <c r="H32" s="140"/>
      <c r="I32" s="141"/>
      <c r="J32" s="20">
        <f>G32*1.05</f>
        <v>37.36846575</v>
      </c>
      <c r="K32" s="39"/>
      <c r="L32" s="40"/>
      <c r="M32" s="8"/>
      <c r="N32" s="5"/>
    </row>
    <row r="33" spans="1:14" ht="18.75" customHeight="1">
      <c r="A33" s="111"/>
      <c r="B33" s="131"/>
      <c r="C33" s="126"/>
      <c r="D33" s="48" t="s">
        <v>13</v>
      </c>
      <c r="E33" s="62" t="e">
        <f>(F33-#REF!)/#REF!*100</f>
        <v>#VALUE!</v>
      </c>
      <c r="F33" s="63" t="s">
        <v>26</v>
      </c>
      <c r="G33" s="142">
        <f>G37*0.55</f>
        <v>33.894299999999994</v>
      </c>
      <c r="H33" s="143"/>
      <c r="I33" s="144"/>
      <c r="J33" s="16">
        <f>G33*1.05</f>
        <v>35.589014999999996</v>
      </c>
      <c r="K33" s="8"/>
      <c r="L33" s="29"/>
      <c r="M33" s="8"/>
      <c r="N33" s="5"/>
    </row>
    <row r="34" spans="1:14" ht="18.75" customHeight="1">
      <c r="A34" s="111"/>
      <c r="B34" s="131"/>
      <c r="C34" s="126"/>
      <c r="D34" s="43" t="s">
        <v>14</v>
      </c>
      <c r="E34" s="81"/>
      <c r="F34" s="82"/>
      <c r="G34" s="125">
        <f>G33*0.7</f>
        <v>23.726009999999995</v>
      </c>
      <c r="H34" s="145"/>
      <c r="I34" s="146"/>
      <c r="J34" s="16">
        <f>G34*1.05</f>
        <v>24.912310499999997</v>
      </c>
      <c r="K34" s="8"/>
      <c r="L34" s="29"/>
      <c r="M34" s="8"/>
      <c r="N34" s="5"/>
    </row>
    <row r="35" spans="1:14" ht="18.75" customHeight="1">
      <c r="A35" s="111"/>
      <c r="B35" s="131"/>
      <c r="C35" s="126" t="s">
        <v>15</v>
      </c>
      <c r="D35" s="43" t="s">
        <v>16</v>
      </c>
      <c r="E35" s="62" t="e">
        <f>(F36-#REF!)/#REF!*100</f>
        <v>#VALUE!</v>
      </c>
      <c r="F35" s="74"/>
      <c r="G35" s="125">
        <f>G36*1.05</f>
        <v>71.17802999999999</v>
      </c>
      <c r="H35" s="126"/>
      <c r="I35" s="127"/>
      <c r="J35" s="16">
        <f>G35*1.05</f>
        <v>74.7369315</v>
      </c>
      <c r="K35" s="8"/>
      <c r="L35" s="29"/>
      <c r="M35" s="8"/>
      <c r="N35" s="5"/>
    </row>
    <row r="36" spans="1:14" ht="18.75" customHeight="1">
      <c r="A36" s="111"/>
      <c r="B36" s="131"/>
      <c r="C36" s="126"/>
      <c r="D36" s="48" t="s">
        <v>12</v>
      </c>
      <c r="E36" s="62"/>
      <c r="F36" s="63" t="s">
        <v>27</v>
      </c>
      <c r="G36" s="125">
        <f>G37*1.1</f>
        <v>67.78859999999999</v>
      </c>
      <c r="H36" s="126"/>
      <c r="I36" s="127"/>
      <c r="J36" s="16">
        <f>G36*1.05</f>
        <v>71.17802999999999</v>
      </c>
      <c r="K36" s="8"/>
      <c r="L36" s="29"/>
      <c r="M36" s="8"/>
      <c r="N36" s="5"/>
    </row>
    <row r="37" spans="1:14" ht="18.75" customHeight="1">
      <c r="A37" s="111"/>
      <c r="B37" s="131"/>
      <c r="C37" s="126"/>
      <c r="D37" s="48" t="s">
        <v>13</v>
      </c>
      <c r="E37" s="62" t="e">
        <f>(F37-#REF!)/#REF!*100</f>
        <v>#VALUE!</v>
      </c>
      <c r="F37" s="63" t="s">
        <v>28</v>
      </c>
      <c r="G37" s="125">
        <f>G41*0.6</f>
        <v>61.62599999999999</v>
      </c>
      <c r="H37" s="126"/>
      <c r="I37" s="127"/>
      <c r="J37" s="16">
        <f>G37*1.05</f>
        <v>64.70729999999999</v>
      </c>
      <c r="K37" s="8"/>
      <c r="L37" s="29"/>
      <c r="M37" s="8"/>
      <c r="N37" s="5"/>
    </row>
    <row r="38" spans="1:14" ht="18.75" customHeight="1">
      <c r="A38" s="111"/>
      <c r="B38" s="131"/>
      <c r="C38" s="126"/>
      <c r="D38" s="48" t="s">
        <v>14</v>
      </c>
      <c r="E38" s="62"/>
      <c r="F38" s="63"/>
      <c r="G38" s="125">
        <f>G37*0.7</f>
        <v>43.13819999999999</v>
      </c>
      <c r="H38" s="126"/>
      <c r="I38" s="127"/>
      <c r="J38" s="16">
        <f>G38*1.05</f>
        <v>45.295109999999994</v>
      </c>
      <c r="K38" s="8"/>
      <c r="L38" s="29"/>
      <c r="M38" s="8"/>
      <c r="N38" s="5"/>
    </row>
    <row r="39" spans="1:14" ht="18.75" customHeight="1">
      <c r="A39" s="111"/>
      <c r="B39" s="131"/>
      <c r="C39" s="126" t="s">
        <v>20</v>
      </c>
      <c r="D39" s="43" t="s">
        <v>16</v>
      </c>
      <c r="E39" s="83" t="e">
        <f>(F40-#REF!)/#REF!*100</f>
        <v>#VALUE!</v>
      </c>
      <c r="F39" s="74"/>
      <c r="G39" s="125">
        <f>G40*1.05</f>
        <v>122.2305</v>
      </c>
      <c r="H39" s="148"/>
      <c r="I39" s="149"/>
      <c r="J39" s="16">
        <f>G39*1.05</f>
        <v>128.342025</v>
      </c>
      <c r="K39" s="8"/>
      <c r="L39" s="29"/>
      <c r="M39" s="8"/>
      <c r="N39" s="5"/>
    </row>
    <row r="40" spans="1:14" ht="18.75" customHeight="1">
      <c r="A40" s="111"/>
      <c r="B40" s="131"/>
      <c r="C40" s="126"/>
      <c r="D40" s="48" t="s">
        <v>12</v>
      </c>
      <c r="E40" s="83"/>
      <c r="F40" s="63" t="s">
        <v>29</v>
      </c>
      <c r="G40" s="159">
        <v>116.41</v>
      </c>
      <c r="H40" s="160"/>
      <c r="I40" s="161"/>
      <c r="J40" s="16">
        <f>G40*1.05</f>
        <v>122.2305</v>
      </c>
      <c r="K40" s="8"/>
      <c r="L40" s="29"/>
      <c r="M40" s="8"/>
      <c r="N40" s="5"/>
    </row>
    <row r="41" spans="1:14" ht="18.75" customHeight="1">
      <c r="A41" s="111"/>
      <c r="B41" s="131"/>
      <c r="C41" s="126"/>
      <c r="D41" s="48" t="s">
        <v>13</v>
      </c>
      <c r="E41" s="83"/>
      <c r="F41" s="63"/>
      <c r="G41" s="159">
        <v>102.71</v>
      </c>
      <c r="H41" s="160"/>
      <c r="I41" s="161"/>
      <c r="J41" s="16">
        <f>G41*1.05</f>
        <v>107.8455</v>
      </c>
      <c r="K41" s="8"/>
      <c r="L41" s="29"/>
      <c r="M41" s="8"/>
      <c r="N41" s="5"/>
    </row>
    <row r="42" spans="1:14" ht="23.25" customHeight="1" thickBot="1">
      <c r="A42" s="111"/>
      <c r="B42" s="135"/>
      <c r="C42" s="147"/>
      <c r="D42" s="49" t="s">
        <v>14</v>
      </c>
      <c r="E42" s="84"/>
      <c r="F42" s="76"/>
      <c r="G42" s="150">
        <f>G41*0.7</f>
        <v>71.89699999999999</v>
      </c>
      <c r="H42" s="147"/>
      <c r="I42" s="151"/>
      <c r="J42" s="19">
        <f>J41*0.7</f>
        <v>75.49185</v>
      </c>
      <c r="K42" s="8"/>
      <c r="L42" s="29"/>
      <c r="M42" s="8"/>
      <c r="N42" s="5"/>
    </row>
    <row r="43" spans="1:14" ht="18.75">
      <c r="A43" s="111"/>
      <c r="B43" s="134" t="s">
        <v>41</v>
      </c>
      <c r="C43" s="130" t="s">
        <v>11</v>
      </c>
      <c r="D43" s="50" t="s">
        <v>12</v>
      </c>
      <c r="E43" s="64" t="e">
        <f>(F43-#REF!)/#REF!*100</f>
        <v>#VALUE!</v>
      </c>
      <c r="F43" s="65" t="s">
        <v>25</v>
      </c>
      <c r="G43" s="139">
        <f>G44*1.05</f>
        <v>21.530355</v>
      </c>
      <c r="H43" s="140"/>
      <c r="I43" s="141"/>
      <c r="J43" s="20">
        <f>J44*1.05</f>
        <v>22.60687275</v>
      </c>
      <c r="K43" s="9"/>
      <c r="L43" s="30"/>
      <c r="M43" s="8">
        <v>60</v>
      </c>
      <c r="N43" s="5"/>
    </row>
    <row r="44" spans="1:14" ht="18.75">
      <c r="A44" s="111"/>
      <c r="B44" s="131"/>
      <c r="C44" s="126"/>
      <c r="D44" s="48" t="s">
        <v>13</v>
      </c>
      <c r="E44" s="62" t="e">
        <f>(F44-#REF!)/#REF!*100</f>
        <v>#VALUE!</v>
      </c>
      <c r="F44" s="63" t="s">
        <v>26</v>
      </c>
      <c r="G44" s="142">
        <f>G48*0.55</f>
        <v>20.5051</v>
      </c>
      <c r="H44" s="143"/>
      <c r="I44" s="144"/>
      <c r="J44" s="16">
        <f>J48*0.55</f>
        <v>21.530355</v>
      </c>
      <c r="K44" s="8">
        <v>54.6</v>
      </c>
      <c r="L44" s="29">
        <f>(M44-K44)/K44*100</f>
        <v>4.945054945054937</v>
      </c>
      <c r="M44" s="8">
        <v>57.3</v>
      </c>
      <c r="N44" s="5"/>
    </row>
    <row r="45" spans="1:14" ht="18.75">
      <c r="A45" s="111"/>
      <c r="B45" s="131"/>
      <c r="C45" s="126"/>
      <c r="D45" s="43" t="s">
        <v>14</v>
      </c>
      <c r="E45" s="81"/>
      <c r="F45" s="82"/>
      <c r="G45" s="125">
        <f>G44*0.5</f>
        <v>10.25255</v>
      </c>
      <c r="H45" s="145"/>
      <c r="I45" s="146"/>
      <c r="J45" s="16">
        <f>J44*0.5</f>
        <v>10.7651775</v>
      </c>
      <c r="K45" s="8">
        <v>45.9</v>
      </c>
      <c r="L45" s="29">
        <f>(M45-K45)/K45*100</f>
        <v>8.932461873638347</v>
      </c>
      <c r="M45" s="8">
        <v>50</v>
      </c>
      <c r="N45" s="5"/>
    </row>
    <row r="46" spans="1:14" ht="18.75">
      <c r="A46" s="111"/>
      <c r="B46" s="131"/>
      <c r="C46" s="126" t="s">
        <v>15</v>
      </c>
      <c r="D46" s="43" t="s">
        <v>16</v>
      </c>
      <c r="E46" s="62" t="e">
        <f>(F47-#REF!)/#REF!*100</f>
        <v>#VALUE!</v>
      </c>
      <c r="F46" s="74"/>
      <c r="G46" s="125">
        <f>G47*1.05</f>
        <v>41.103404999999995</v>
      </c>
      <c r="H46" s="126"/>
      <c r="I46" s="127"/>
      <c r="J46" s="16">
        <f>J47*1.05</f>
        <v>43.15857525</v>
      </c>
      <c r="K46" s="8"/>
      <c r="L46" s="29"/>
      <c r="M46" s="8">
        <v>63.2</v>
      </c>
      <c r="N46" s="5"/>
    </row>
    <row r="47" spans="1:14" ht="18.75">
      <c r="A47" s="111"/>
      <c r="B47" s="131"/>
      <c r="C47" s="126"/>
      <c r="D47" s="48" t="s">
        <v>12</v>
      </c>
      <c r="E47" s="62"/>
      <c r="F47" s="63" t="s">
        <v>27</v>
      </c>
      <c r="G47" s="125">
        <f>G48*1.05</f>
        <v>39.1461</v>
      </c>
      <c r="H47" s="126"/>
      <c r="I47" s="127"/>
      <c r="J47" s="16">
        <f>J48*1.05</f>
        <v>41.103404999999995</v>
      </c>
      <c r="K47" s="8"/>
      <c r="L47" s="29"/>
      <c r="M47" s="8"/>
      <c r="N47" s="5"/>
    </row>
    <row r="48" spans="1:14" ht="18.75">
      <c r="A48" s="111"/>
      <c r="B48" s="131"/>
      <c r="C48" s="126"/>
      <c r="D48" s="48" t="s">
        <v>13</v>
      </c>
      <c r="E48" s="62" t="e">
        <f>(F48-#REF!)/#REF!*100</f>
        <v>#VALUE!</v>
      </c>
      <c r="F48" s="63" t="s">
        <v>28</v>
      </c>
      <c r="G48" s="125">
        <f>G52*0.7</f>
        <v>37.282</v>
      </c>
      <c r="H48" s="126"/>
      <c r="I48" s="127"/>
      <c r="J48" s="16">
        <f>G48*1.05</f>
        <v>39.1461</v>
      </c>
      <c r="K48" s="8">
        <v>57.5</v>
      </c>
      <c r="L48" s="29">
        <f>(M48-K48)/K48*100</f>
        <v>5.043478260869563</v>
      </c>
      <c r="M48" s="8">
        <v>60.4</v>
      </c>
      <c r="N48" s="5"/>
    </row>
    <row r="49" spans="1:14" ht="18.75">
      <c r="A49" s="111"/>
      <c r="B49" s="131"/>
      <c r="C49" s="126"/>
      <c r="D49" s="48" t="s">
        <v>14</v>
      </c>
      <c r="E49" s="62"/>
      <c r="F49" s="63"/>
      <c r="G49" s="125">
        <f>G48*0.5</f>
        <v>18.641</v>
      </c>
      <c r="H49" s="126"/>
      <c r="I49" s="127"/>
      <c r="J49" s="16">
        <f>J48*0.5</f>
        <v>19.57305</v>
      </c>
      <c r="K49" s="23"/>
      <c r="L49" s="31"/>
      <c r="M49" s="8"/>
      <c r="N49" s="5"/>
    </row>
    <row r="50" spans="1:14" ht="18.75">
      <c r="A50" s="111"/>
      <c r="B50" s="131"/>
      <c r="C50" s="126" t="s">
        <v>20</v>
      </c>
      <c r="D50" s="43" t="s">
        <v>16</v>
      </c>
      <c r="E50" s="83" t="e">
        <f>(F51-#REF!)/#REF!*100</f>
        <v>#VALUE!</v>
      </c>
      <c r="F50" s="74"/>
      <c r="G50" s="125">
        <f>G51*1.05</f>
        <v>58.719150000000006</v>
      </c>
      <c r="H50" s="148"/>
      <c r="I50" s="149"/>
      <c r="J50" s="16">
        <f>J51*1.05</f>
        <v>79.84305000000002</v>
      </c>
      <c r="K50" s="10"/>
      <c r="L50" s="32"/>
      <c r="M50" s="10"/>
      <c r="N50" s="5"/>
    </row>
    <row r="51" spans="1:14" ht="18.75">
      <c r="A51" s="111"/>
      <c r="B51" s="131"/>
      <c r="C51" s="126"/>
      <c r="D51" s="48" t="s">
        <v>12</v>
      </c>
      <c r="E51" s="83"/>
      <c r="F51" s="63" t="s">
        <v>29</v>
      </c>
      <c r="G51" s="125">
        <f>G52*1.05</f>
        <v>55.923</v>
      </c>
      <c r="H51" s="145"/>
      <c r="I51" s="146"/>
      <c r="J51" s="16">
        <f>J52*1.05</f>
        <v>76.04100000000001</v>
      </c>
      <c r="K51" s="10"/>
      <c r="L51" s="32"/>
      <c r="M51" s="10"/>
      <c r="N51" s="5"/>
    </row>
    <row r="52" spans="1:14" ht="18.75" customHeight="1">
      <c r="A52" s="111"/>
      <c r="B52" s="131"/>
      <c r="C52" s="126"/>
      <c r="D52" s="48" t="s">
        <v>13</v>
      </c>
      <c r="E52" s="83"/>
      <c r="F52" s="63"/>
      <c r="G52" s="159">
        <v>53.26</v>
      </c>
      <c r="H52" s="160"/>
      <c r="I52" s="161"/>
      <c r="J52" s="86">
        <v>72.42</v>
      </c>
      <c r="K52" s="10"/>
      <c r="L52" s="32"/>
      <c r="M52" s="10"/>
      <c r="N52" s="5"/>
    </row>
    <row r="53" spans="1:14" ht="18.75" customHeight="1" thickBot="1">
      <c r="A53" s="111"/>
      <c r="B53" s="153"/>
      <c r="C53" s="155"/>
      <c r="D53" s="51" t="s">
        <v>14</v>
      </c>
      <c r="E53" s="85"/>
      <c r="F53" s="80"/>
      <c r="G53" s="154">
        <f>G52*0.5</f>
        <v>26.63</v>
      </c>
      <c r="H53" s="155"/>
      <c r="I53" s="156"/>
      <c r="J53" s="22">
        <f>J52*0.5</f>
        <v>36.21</v>
      </c>
      <c r="K53" s="10"/>
      <c r="L53" s="32"/>
      <c r="M53" s="10"/>
      <c r="N53" s="5"/>
    </row>
    <row r="54" spans="1:14" ht="18.75">
      <c r="A54" s="111"/>
      <c r="B54" s="131" t="s">
        <v>42</v>
      </c>
      <c r="C54" s="126" t="s">
        <v>11</v>
      </c>
      <c r="D54" s="48" t="s">
        <v>12</v>
      </c>
      <c r="E54" s="62" t="e">
        <f>(F54-#REF!)/#REF!*100</f>
        <v>#VALUE!</v>
      </c>
      <c r="F54" s="63" t="s">
        <v>25</v>
      </c>
      <c r="G54" s="142">
        <f>G55*1.05</f>
        <v>40.003425</v>
      </c>
      <c r="H54" s="143"/>
      <c r="I54" s="144"/>
      <c r="J54" s="16">
        <f>J55*1.05</f>
        <v>42.00359625</v>
      </c>
      <c r="K54" s="10"/>
      <c r="L54" s="32"/>
      <c r="M54" s="10"/>
      <c r="N54" s="5"/>
    </row>
    <row r="55" spans="1:14" ht="18.75">
      <c r="A55" s="111"/>
      <c r="B55" s="131"/>
      <c r="C55" s="126"/>
      <c r="D55" s="48" t="s">
        <v>13</v>
      </c>
      <c r="E55" s="62" t="e">
        <f>(F55-#REF!)/#REF!*100</f>
        <v>#VALUE!</v>
      </c>
      <c r="F55" s="63" t="s">
        <v>26</v>
      </c>
      <c r="G55" s="142">
        <f>G59*0.55</f>
        <v>38.0985</v>
      </c>
      <c r="H55" s="143"/>
      <c r="I55" s="144"/>
      <c r="J55" s="16">
        <f>J59*0.55</f>
        <v>40.003425</v>
      </c>
      <c r="K55" s="10"/>
      <c r="L55" s="32"/>
      <c r="M55" s="10"/>
      <c r="N55" s="5"/>
    </row>
    <row r="56" spans="1:14" ht="18.75">
      <c r="A56" s="111"/>
      <c r="B56" s="131"/>
      <c r="C56" s="126"/>
      <c r="D56" s="43" t="s">
        <v>14</v>
      </c>
      <c r="E56" s="81"/>
      <c r="F56" s="82"/>
      <c r="G56" s="125">
        <f>G55*0.7</f>
        <v>26.66895</v>
      </c>
      <c r="H56" s="145"/>
      <c r="I56" s="146"/>
      <c r="J56" s="16">
        <f>J55*0.7</f>
        <v>28.002397499999997</v>
      </c>
      <c r="K56" s="10"/>
      <c r="L56" s="32"/>
      <c r="M56" s="10"/>
      <c r="N56" s="5"/>
    </row>
    <row r="57" spans="1:14" ht="18.75">
      <c r="A57" s="111"/>
      <c r="B57" s="131"/>
      <c r="C57" s="126" t="s">
        <v>15</v>
      </c>
      <c r="D57" s="43" t="s">
        <v>16</v>
      </c>
      <c r="E57" s="62" t="e">
        <f>(F58-#REF!)/#REF!*100</f>
        <v>#VALUE!</v>
      </c>
      <c r="F57" s="74"/>
      <c r="G57" s="125">
        <f>G58*1.05</f>
        <v>79.59</v>
      </c>
      <c r="H57" s="126"/>
      <c r="I57" s="127"/>
      <c r="J57" s="16">
        <f>J58*1.05</f>
        <v>83.5695</v>
      </c>
      <c r="K57" s="54"/>
      <c r="L57" s="55"/>
      <c r="M57" s="10"/>
      <c r="N57" s="5"/>
    </row>
    <row r="58" spans="1:14" ht="18.75">
      <c r="A58" s="111"/>
      <c r="B58" s="131"/>
      <c r="C58" s="126"/>
      <c r="D58" s="48" t="s">
        <v>12</v>
      </c>
      <c r="E58" s="62"/>
      <c r="F58" s="63" t="s">
        <v>27</v>
      </c>
      <c r="G58" s="159">
        <v>75.8</v>
      </c>
      <c r="H58" s="162"/>
      <c r="I58" s="163"/>
      <c r="J58" s="16">
        <f>G58*1.05</f>
        <v>79.59</v>
      </c>
      <c r="K58" s="10"/>
      <c r="L58" s="32"/>
      <c r="M58" s="10"/>
      <c r="N58" s="5"/>
    </row>
    <row r="59" spans="1:14" ht="18.75">
      <c r="A59" s="111"/>
      <c r="B59" s="131"/>
      <c r="C59" s="126"/>
      <c r="D59" s="48" t="s">
        <v>13</v>
      </c>
      <c r="E59" s="62" t="e">
        <f>(F59-#REF!)/#REF!*100</f>
        <v>#VALUE!</v>
      </c>
      <c r="F59" s="63" t="s">
        <v>28</v>
      </c>
      <c r="G59" s="159">
        <v>69.27</v>
      </c>
      <c r="H59" s="162"/>
      <c r="I59" s="163"/>
      <c r="J59" s="16">
        <f>G59*1.05</f>
        <v>72.73349999999999</v>
      </c>
      <c r="K59" s="10"/>
      <c r="L59" s="32"/>
      <c r="M59" s="10"/>
      <c r="N59" s="5"/>
    </row>
    <row r="60" spans="1:14" ht="18.75">
      <c r="A60" s="111"/>
      <c r="B60" s="131"/>
      <c r="C60" s="126"/>
      <c r="D60" s="48" t="s">
        <v>14</v>
      </c>
      <c r="E60" s="62"/>
      <c r="F60" s="63"/>
      <c r="G60" s="159">
        <v>30.05</v>
      </c>
      <c r="H60" s="162"/>
      <c r="I60" s="163"/>
      <c r="J60" s="16">
        <f>G60*1.05</f>
        <v>31.552500000000002</v>
      </c>
      <c r="K60" s="54"/>
      <c r="L60" s="55"/>
      <c r="M60" s="10"/>
      <c r="N60" s="5"/>
    </row>
    <row r="61" spans="1:14" ht="18.75" customHeight="1">
      <c r="A61" s="111"/>
      <c r="B61" s="131"/>
      <c r="C61" s="126" t="s">
        <v>20</v>
      </c>
      <c r="D61" s="43" t="s">
        <v>16</v>
      </c>
      <c r="E61" s="83" t="e">
        <f>(F62-#REF!)/#REF!*100</f>
        <v>#VALUE!</v>
      </c>
      <c r="F61" s="74"/>
      <c r="G61" s="125">
        <f>G62*1.05</f>
        <v>143.5875</v>
      </c>
      <c r="H61" s="148"/>
      <c r="I61" s="149"/>
      <c r="J61" s="16">
        <f>J62*1.05</f>
        <v>179.79149999999998</v>
      </c>
      <c r="K61" s="56"/>
      <c r="L61" s="57"/>
      <c r="M61" s="10"/>
      <c r="N61" s="5"/>
    </row>
    <row r="62" spans="1:14" ht="18.75">
      <c r="A62" s="111"/>
      <c r="B62" s="131"/>
      <c r="C62" s="126"/>
      <c r="D62" s="48" t="s">
        <v>12</v>
      </c>
      <c r="E62" s="83"/>
      <c r="F62" s="63" t="s">
        <v>29</v>
      </c>
      <c r="G62" s="159">
        <v>136.75</v>
      </c>
      <c r="H62" s="160"/>
      <c r="I62" s="161"/>
      <c r="J62" s="86">
        <v>171.23</v>
      </c>
      <c r="K62" s="10"/>
      <c r="L62" s="32"/>
      <c r="M62" s="10"/>
      <c r="N62" s="5"/>
    </row>
    <row r="63" spans="1:14" ht="18.75">
      <c r="A63" s="111"/>
      <c r="B63" s="131"/>
      <c r="C63" s="126"/>
      <c r="D63" s="48" t="s">
        <v>13</v>
      </c>
      <c r="E63" s="83"/>
      <c r="F63" s="63"/>
      <c r="G63" s="159">
        <v>121.07</v>
      </c>
      <c r="H63" s="160"/>
      <c r="I63" s="161"/>
      <c r="J63" s="86">
        <v>141.07</v>
      </c>
      <c r="K63" s="10"/>
      <c r="L63" s="32"/>
      <c r="M63" s="10"/>
      <c r="N63" s="5"/>
    </row>
    <row r="64" spans="1:14" ht="19.5" thickBot="1">
      <c r="A64" s="111"/>
      <c r="B64" s="153"/>
      <c r="C64" s="155"/>
      <c r="D64" s="51" t="s">
        <v>14</v>
      </c>
      <c r="E64" s="85"/>
      <c r="F64" s="80"/>
      <c r="G64" s="150">
        <f>G63*0.7</f>
        <v>84.749</v>
      </c>
      <c r="H64" s="147"/>
      <c r="I64" s="151"/>
      <c r="J64" s="22">
        <f>G64*1.05</f>
        <v>88.98645</v>
      </c>
      <c r="K64" s="10"/>
      <c r="L64" s="32"/>
      <c r="M64" s="10"/>
      <c r="N64" s="5"/>
    </row>
    <row r="65" spans="1:14" ht="18.75">
      <c r="A65" s="111"/>
      <c r="B65" s="131" t="s">
        <v>39</v>
      </c>
      <c r="C65" s="126" t="s">
        <v>15</v>
      </c>
      <c r="D65" s="52">
        <v>1</v>
      </c>
      <c r="E65" s="83"/>
      <c r="F65" s="63"/>
      <c r="G65" s="129">
        <f>G66*1.1</f>
        <v>557.1170000000001</v>
      </c>
      <c r="H65" s="130"/>
      <c r="I65" s="152"/>
      <c r="J65" s="20">
        <f>J66*1.1</f>
        <v>696.3990000000001</v>
      </c>
      <c r="K65" s="11"/>
      <c r="L65" s="33"/>
      <c r="M65" s="11"/>
      <c r="N65" s="5"/>
    </row>
    <row r="66" spans="1:14" ht="18.75">
      <c r="A66" s="111"/>
      <c r="B66" s="131"/>
      <c r="C66" s="126"/>
      <c r="D66" s="52">
        <v>2</v>
      </c>
      <c r="E66" s="83"/>
      <c r="F66" s="63"/>
      <c r="G66" s="125">
        <v>506.47</v>
      </c>
      <c r="H66" s="126"/>
      <c r="I66" s="127"/>
      <c r="J66" s="16">
        <v>633.09</v>
      </c>
      <c r="K66" s="11"/>
      <c r="L66" s="33"/>
      <c r="M66" s="11"/>
      <c r="N66" s="5"/>
    </row>
    <row r="67" spans="1:14" ht="18.75">
      <c r="A67" s="111"/>
      <c r="B67" s="131"/>
      <c r="C67" s="126"/>
      <c r="D67" s="52">
        <v>3</v>
      </c>
      <c r="E67" s="83"/>
      <c r="F67" s="63"/>
      <c r="G67" s="125">
        <v>447.03</v>
      </c>
      <c r="H67" s="126"/>
      <c r="I67" s="127"/>
      <c r="J67" s="16">
        <v>558.79</v>
      </c>
      <c r="K67" s="11"/>
      <c r="L67" s="33"/>
      <c r="M67" s="11"/>
      <c r="N67" s="5"/>
    </row>
    <row r="68" spans="1:14" ht="18.75">
      <c r="A68" s="111"/>
      <c r="B68" s="131"/>
      <c r="C68" s="126" t="s">
        <v>20</v>
      </c>
      <c r="D68" s="52">
        <v>1</v>
      </c>
      <c r="E68" s="83"/>
      <c r="F68" s="63"/>
      <c r="G68" s="125">
        <f>G69*1.1</f>
        <v>885.698</v>
      </c>
      <c r="H68" s="126"/>
      <c r="I68" s="127"/>
      <c r="J68" s="16">
        <f>J69*1.1</f>
        <v>1107.1170000000002</v>
      </c>
      <c r="K68" s="11"/>
      <c r="L68" s="33"/>
      <c r="M68" s="11"/>
      <c r="N68" s="5"/>
    </row>
    <row r="69" spans="1:14" ht="18.75">
      <c r="A69" s="111"/>
      <c r="B69" s="131"/>
      <c r="C69" s="126"/>
      <c r="D69" s="52">
        <v>2</v>
      </c>
      <c r="E69" s="83"/>
      <c r="F69" s="63"/>
      <c r="G69" s="125">
        <v>805.18</v>
      </c>
      <c r="H69" s="126"/>
      <c r="I69" s="127"/>
      <c r="J69" s="16">
        <v>1006.47</v>
      </c>
      <c r="K69" s="11"/>
      <c r="L69" s="33"/>
      <c r="M69" s="11"/>
      <c r="N69" s="5"/>
    </row>
    <row r="70" spans="1:14" ht="19.5" thickBot="1">
      <c r="A70" s="112"/>
      <c r="B70" s="153"/>
      <c r="C70" s="155"/>
      <c r="D70" s="53">
        <v>3</v>
      </c>
      <c r="E70" s="85"/>
      <c r="F70" s="80"/>
      <c r="G70" s="154">
        <v>738.45</v>
      </c>
      <c r="H70" s="155"/>
      <c r="I70" s="156"/>
      <c r="J70" s="22">
        <v>923.06</v>
      </c>
      <c r="K70" s="34"/>
      <c r="L70" s="35"/>
      <c r="M70" s="11"/>
      <c r="N70" s="5"/>
    </row>
    <row r="71" spans="1:14" ht="18.75">
      <c r="A71" s="58"/>
      <c r="B71" s="72"/>
      <c r="C71" s="17"/>
      <c r="D71" s="18"/>
      <c r="E71" s="59"/>
      <c r="F71" s="60"/>
      <c r="G71" s="61"/>
      <c r="H71" s="61"/>
      <c r="I71" s="61"/>
      <c r="J71" s="61"/>
      <c r="K71" s="11"/>
      <c r="L71" s="11"/>
      <c r="M71" s="11"/>
      <c r="N71" s="5"/>
    </row>
    <row r="72" spans="3:10" ht="12.75">
      <c r="C72" s="2"/>
      <c r="D72" s="2"/>
      <c r="E72" s="2"/>
      <c r="F72" s="2"/>
      <c r="G72" s="2"/>
      <c r="H72" s="2"/>
      <c r="I72" s="2"/>
      <c r="J72" s="2"/>
    </row>
    <row r="73" spans="1:8" ht="15">
      <c r="A73" s="1"/>
      <c r="H73" s="1"/>
    </row>
  </sheetData>
  <sheetProtection/>
  <mergeCells count="100">
    <mergeCell ref="A2:J2"/>
    <mergeCell ref="A3:J3"/>
    <mergeCell ref="A4:J4"/>
    <mergeCell ref="A5:M5"/>
    <mergeCell ref="A6:A7"/>
    <mergeCell ref="B6:B7"/>
    <mergeCell ref="C6:C7"/>
    <mergeCell ref="D6:D7"/>
    <mergeCell ref="E6:F7"/>
    <mergeCell ref="G6:I7"/>
    <mergeCell ref="J6:J7"/>
    <mergeCell ref="K6:M6"/>
    <mergeCell ref="A8:A30"/>
    <mergeCell ref="B8:B19"/>
    <mergeCell ref="G8:I8"/>
    <mergeCell ref="C9:C11"/>
    <mergeCell ref="G9:I9"/>
    <mergeCell ref="G10:I10"/>
    <mergeCell ref="G11:I11"/>
    <mergeCell ref="C12:C15"/>
    <mergeCell ref="G12:I12"/>
    <mergeCell ref="G13:I13"/>
    <mergeCell ref="G14:I14"/>
    <mergeCell ref="G15:I15"/>
    <mergeCell ref="C16:C19"/>
    <mergeCell ref="G16:I16"/>
    <mergeCell ref="G17:I17"/>
    <mergeCell ref="G18:I18"/>
    <mergeCell ref="G19:I19"/>
    <mergeCell ref="B20:B30"/>
    <mergeCell ref="C20:C22"/>
    <mergeCell ref="G20:I20"/>
    <mergeCell ref="G21:I21"/>
    <mergeCell ref="G22:I22"/>
    <mergeCell ref="C23:C26"/>
    <mergeCell ref="G23:I23"/>
    <mergeCell ref="G24:I24"/>
    <mergeCell ref="G25:I25"/>
    <mergeCell ref="G26:I26"/>
    <mergeCell ref="C27:C30"/>
    <mergeCell ref="G27:I27"/>
    <mergeCell ref="G28:I28"/>
    <mergeCell ref="G29:I29"/>
    <mergeCell ref="G30:I30"/>
    <mergeCell ref="A31:A70"/>
    <mergeCell ref="B31:B42"/>
    <mergeCell ref="G31:I31"/>
    <mergeCell ref="C32:C34"/>
    <mergeCell ref="G32:I32"/>
    <mergeCell ref="G33:I33"/>
    <mergeCell ref="G34:I34"/>
    <mergeCell ref="C35:C38"/>
    <mergeCell ref="G35:I35"/>
    <mergeCell ref="G36:I36"/>
    <mergeCell ref="G37:I37"/>
    <mergeCell ref="G38:I38"/>
    <mergeCell ref="C39:C42"/>
    <mergeCell ref="G39:I39"/>
    <mergeCell ref="G40:I40"/>
    <mergeCell ref="G41:I41"/>
    <mergeCell ref="G42:I42"/>
    <mergeCell ref="B43:B53"/>
    <mergeCell ref="C43:C45"/>
    <mergeCell ref="G43:I43"/>
    <mergeCell ref="G44:I44"/>
    <mergeCell ref="G45:I45"/>
    <mergeCell ref="C46:C49"/>
    <mergeCell ref="G46:I46"/>
    <mergeCell ref="G47:I47"/>
    <mergeCell ref="G48:I48"/>
    <mergeCell ref="G49:I49"/>
    <mergeCell ref="C50:C53"/>
    <mergeCell ref="G50:I50"/>
    <mergeCell ref="G51:I51"/>
    <mergeCell ref="G52:I52"/>
    <mergeCell ref="G53:I53"/>
    <mergeCell ref="B54:B64"/>
    <mergeCell ref="C54:C56"/>
    <mergeCell ref="G54:I54"/>
    <mergeCell ref="G55:I55"/>
    <mergeCell ref="G56:I56"/>
    <mergeCell ref="C57:C60"/>
    <mergeCell ref="G57:I57"/>
    <mergeCell ref="G58:I58"/>
    <mergeCell ref="G59:I59"/>
    <mergeCell ref="G60:I60"/>
    <mergeCell ref="C61:C64"/>
    <mergeCell ref="G61:I61"/>
    <mergeCell ref="G62:I62"/>
    <mergeCell ref="G63:I63"/>
    <mergeCell ref="G64:I64"/>
    <mergeCell ref="B65:B70"/>
    <mergeCell ref="C65:C67"/>
    <mergeCell ref="G65:I65"/>
    <mergeCell ref="G66:I66"/>
    <mergeCell ref="G67:I67"/>
    <mergeCell ref="C68:C70"/>
    <mergeCell ref="G68:I68"/>
    <mergeCell ref="G69:I69"/>
    <mergeCell ref="G70:I70"/>
  </mergeCells>
  <printOptions/>
  <pageMargins left="0.984251968503937" right="0.3937007874015748" top="0.7874015748031497" bottom="0.5905511811023623" header="0.31496062992125984" footer="0.31496062992125984"/>
  <pageSetup fitToHeight="2" fitToWidth="1"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2022-12-28T08:02:05Z</cp:lastPrinted>
  <dcterms:created xsi:type="dcterms:W3CDTF">2004-06-28T05:50:53Z</dcterms:created>
  <dcterms:modified xsi:type="dcterms:W3CDTF">2023-02-13T08:09:45Z</dcterms:modified>
  <cp:category/>
  <cp:version/>
  <cp:contentType/>
  <cp:contentStatus/>
</cp:coreProperties>
</file>